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E:\Planeación\408 Calificacion 2025\Indicador 3\Matriz Seguimiento POA\"/>
    </mc:Choice>
  </mc:AlternateContent>
  <xr:revisionPtr revIDLastSave="0" documentId="13_ncr:1_{2F084F33-B107-4D6D-B270-644FE0179A8F}" xr6:coauthVersionLast="47" xr6:coauthVersionMax="47" xr10:uidLastSave="{00000000-0000-0000-0000-000000000000}"/>
  <bookViews>
    <workbookView xWindow="-120" yWindow="-120" windowWidth="29040" windowHeight="15720" xr2:uid="{A1193131-E710-40BB-AC5C-CE4E880FEA55}"/>
  </bookViews>
  <sheets>
    <sheet name="SEGUIMIENTO PDI 4 TRIM" sheetId="1" r:id="rId1"/>
    <sheet name="RESUMEN SEGUIMIENTO 4 TRI"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2" l="1"/>
  <c r="I20" i="2"/>
  <c r="I19" i="2"/>
  <c r="I18" i="2"/>
  <c r="I14" i="2"/>
  <c r="I10" i="2"/>
  <c r="I2" i="2"/>
  <c r="J18" i="2" a="1"/>
  <c r="J18" i="2" s="1"/>
  <c r="J20" i="2" a="1"/>
  <c r="J20" i="2" s="1"/>
  <c r="J22" i="2" a="1"/>
  <c r="J22" i="2"/>
  <c r="J23" i="2" a="1"/>
  <c r="J23" i="2" s="1"/>
  <c r="J24" i="2" a="1"/>
  <c r="J24" i="2" s="1"/>
  <c r="J25" i="2" a="1"/>
  <c r="J25" i="2"/>
  <c r="J27" i="2" a="1"/>
  <c r="J27" i="2"/>
  <c r="J28" i="2" a="1"/>
  <c r="J28" i="2" s="1"/>
  <c r="J29" i="2" a="1"/>
  <c r="J29" i="2"/>
  <c r="J30" i="2" a="1"/>
  <c r="J30" i="2"/>
  <c r="J31" i="2" a="1"/>
  <c r="J31" i="2"/>
  <c r="J32" i="2" a="1"/>
  <c r="J32" i="2" s="1"/>
  <c r="J33" i="2" a="1"/>
  <c r="J33" i="2"/>
  <c r="J34" i="2" a="1"/>
  <c r="J34" i="2"/>
  <c r="J35" i="2" a="1"/>
  <c r="J35" i="2"/>
  <c r="J36" i="2" a="1"/>
  <c r="J36" i="2"/>
  <c r="J37" i="2" a="1"/>
  <c r="J37" i="2"/>
  <c r="J38" i="2" a="1"/>
  <c r="J38" i="2" s="1"/>
  <c r="J39" i="2" a="1"/>
  <c r="J39" i="2"/>
  <c r="J42" i="2" a="1"/>
  <c r="J42" i="2" s="1"/>
  <c r="J43" i="2" a="1"/>
  <c r="J43" i="2" s="1"/>
  <c r="J44" i="2" a="1"/>
  <c r="J44" i="2"/>
  <c r="J45" i="2" a="1"/>
  <c r="J45" i="2"/>
  <c r="J46" i="2" a="1"/>
  <c r="J46" i="2"/>
  <c r="J47" i="2" a="1"/>
  <c r="J47" i="2"/>
  <c r="J48" i="2" a="1"/>
  <c r="J48" i="2"/>
  <c r="J49" i="2" a="1"/>
  <c r="J49" i="2" s="1"/>
  <c r="J50" i="2" a="1"/>
  <c r="J50" i="2" s="1"/>
  <c r="J51" i="2" a="1"/>
  <c r="J51" i="2"/>
  <c r="J52" i="2" a="1"/>
  <c r="J52" i="2"/>
  <c r="J53" i="2" a="1"/>
  <c r="J53" i="2"/>
  <c r="J54" i="2" a="1"/>
  <c r="J54" i="2"/>
  <c r="J56" i="2" a="1"/>
  <c r="J56" i="2"/>
  <c r="J57" i="2" a="1"/>
  <c r="J57" i="2"/>
  <c r="J58" i="2" a="1"/>
  <c r="J58" i="2"/>
  <c r="J59" i="2" a="1"/>
  <c r="J59" i="2"/>
  <c r="J60" i="2" a="1"/>
  <c r="J60" i="2"/>
  <c r="J61" i="2" a="1"/>
  <c r="J61" i="2" s="1"/>
  <c r="J62" i="2" a="1"/>
  <c r="J62" i="2"/>
  <c r="J63" i="2" a="1"/>
  <c r="J63" i="2"/>
  <c r="J64" i="2" a="1"/>
  <c r="J64" i="2"/>
  <c r="J65" i="2" a="1"/>
  <c r="J65" i="2"/>
  <c r="J66" i="2" a="1"/>
  <c r="J66" i="2"/>
  <c r="J67" i="2" a="1"/>
  <c r="J67" i="2" s="1"/>
  <c r="J68" i="2" a="1"/>
  <c r="J68" i="2"/>
  <c r="J69" i="2" a="1"/>
  <c r="J69" i="2"/>
  <c r="J70" i="2" a="1"/>
  <c r="J70" i="2"/>
  <c r="J71" i="2" a="1"/>
  <c r="J71" i="2" s="1"/>
  <c r="J72" i="2" a="1"/>
  <c r="J72" i="2" s="1"/>
  <c r="J73" i="2" a="1"/>
  <c r="J73" i="2" s="1"/>
  <c r="J74" i="2" a="1"/>
  <c r="J74" i="2" s="1"/>
  <c r="J75" i="2" a="1"/>
  <c r="J75" i="2" s="1"/>
  <c r="J2" i="2"/>
  <c r="I68" i="2" l="1"/>
  <c r="I69" i="2"/>
  <c r="I71" i="2"/>
  <c r="I72" i="2"/>
  <c r="I73" i="2"/>
  <c r="I74" i="2"/>
  <c r="I70" i="2"/>
  <c r="I25" i="2" l="1"/>
  <c r="I61" i="2"/>
  <c r="I60" i="2"/>
  <c r="I59" i="2"/>
  <c r="I39" i="2"/>
  <c r="I38" i="2"/>
  <c r="I30" i="2"/>
  <c r="I24" i="2"/>
  <c r="I22" i="2"/>
  <c r="Y115" i="1"/>
  <c r="S115" i="1"/>
  <c r="I55" i="2" l="1"/>
  <c r="J55" i="2" s="1" a="1"/>
  <c r="J55" i="2" s="1"/>
  <c r="I50" i="2"/>
  <c r="I49" i="2"/>
  <c r="I48" i="2"/>
  <c r="I57" i="2"/>
  <c r="I58" i="2"/>
  <c r="I26" i="2"/>
  <c r="J26" i="2" s="1" a="1"/>
  <c r="J26" i="2" s="1"/>
  <c r="I28" i="2"/>
  <c r="I31" i="2"/>
  <c r="I32" i="2"/>
  <c r="I33" i="2"/>
  <c r="I36" i="2"/>
  <c r="I35" i="2"/>
  <c r="I37" i="2"/>
  <c r="I43" i="2"/>
  <c r="I45" i="2"/>
  <c r="I46" i="2"/>
  <c r="I51" i="2"/>
  <c r="I52" i="2"/>
  <c r="I53" i="2"/>
  <c r="I62" i="2"/>
  <c r="I63" i="2"/>
  <c r="I64" i="2"/>
  <c r="I65" i="2"/>
  <c r="Y168" i="1" l="1"/>
  <c r="Y164" i="1"/>
  <c r="Y150" i="1"/>
  <c r="I66" i="2"/>
  <c r="I67" i="2"/>
  <c r="I54" i="2" l="1"/>
  <c r="I56" i="2"/>
  <c r="I40" i="2"/>
  <c r="J40" i="2" s="1" a="1"/>
  <c r="J40" i="2" s="1"/>
  <c r="I41" i="2"/>
  <c r="J41" i="2" s="1" a="1"/>
  <c r="J41" i="2" s="1"/>
  <c r="I42" i="2"/>
  <c r="Y145" i="1"/>
  <c r="J19" i="2" l="1" a="1"/>
  <c r="J19" i="2" s="1"/>
  <c r="I75" i="2"/>
  <c r="I47" i="2"/>
  <c r="I44" i="2"/>
  <c r="I34" i="2"/>
  <c r="I29" i="2"/>
  <c r="V313" i="1"/>
  <c r="V305" i="1"/>
  <c r="V302" i="1"/>
  <c r="V300" i="1"/>
  <c r="V297" i="1"/>
  <c r="V290" i="1"/>
  <c r="V283" i="1"/>
  <c r="V276" i="1"/>
  <c r="S271" i="1"/>
  <c r="S269" i="1"/>
  <c r="V269" i="1" s="1"/>
  <c r="S267" i="1"/>
  <c r="S258" i="1"/>
  <c r="V253" i="1"/>
  <c r="S253" i="1"/>
  <c r="S250" i="1"/>
  <c r="V250" i="1" s="1"/>
  <c r="S236" i="1"/>
  <c r="V227" i="1"/>
  <c r="S224" i="1"/>
  <c r="V224" i="1" s="1"/>
  <c r="S219" i="1"/>
  <c r="V219" i="1" s="1"/>
  <c r="V216" i="1"/>
  <c r="S216" i="1"/>
  <c r="V211" i="1"/>
  <c r="S211" i="1"/>
  <c r="S210" i="1"/>
  <c r="V210" i="1" s="1"/>
  <c r="S209" i="1"/>
  <c r="V209" i="1" s="1"/>
  <c r="S206" i="1"/>
  <c r="S199" i="1"/>
  <c r="S191" i="1"/>
  <c r="V191" i="1" s="1"/>
  <c r="S186" i="1"/>
  <c r="V186" i="1" s="1"/>
  <c r="V179" i="1"/>
  <c r="V174" i="1"/>
  <c r="V168" i="1"/>
  <c r="V164" i="1"/>
  <c r="V150" i="1"/>
  <c r="R146" i="1"/>
  <c r="V145" i="1"/>
  <c r="V144" i="1"/>
  <c r="S141" i="1"/>
  <c r="V141" i="1" s="1"/>
  <c r="S136" i="1"/>
  <c r="V136" i="1" s="1"/>
  <c r="V132" i="1"/>
  <c r="S132" i="1"/>
  <c r="V131" i="1"/>
  <c r="V115" i="1"/>
  <c r="V108" i="1"/>
  <c r="S101" i="1"/>
  <c r="V101" i="1" s="1"/>
  <c r="Y101" i="1" s="1"/>
  <c r="P92" i="1"/>
  <c r="P87" i="1"/>
  <c r="V81" i="1"/>
  <c r="V58" i="1"/>
  <c r="V53" i="1"/>
  <c r="V46" i="1"/>
  <c r="S42" i="1"/>
  <c r="V42" i="1" s="1"/>
  <c r="S39" i="1"/>
  <c r="S34" i="1"/>
  <c r="S25" i="1"/>
  <c r="S21" i="1"/>
  <c r="S17" i="1"/>
  <c r="S9" i="1"/>
  <c r="D86" i="2" l="1"/>
  <c r="D85" i="2"/>
  <c r="D91" i="2" s="1"/>
  <c r="D93" i="2" s="1"/>
  <c r="D87"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<sst xmlns="http://schemas.openxmlformats.org/spreadsheetml/2006/main" count="864" uniqueCount="612">
  <si>
    <t>SEGUIMIENTO PLAN DESARROLLO E.S.E HOSPITAL DEPARTAMENTAL SAN ANTONIO DE PADUA 
LA PLATA HUILA
2024 - 2028</t>
  </si>
  <si>
    <t>COMPONENTE ESTRATÉGICO</t>
  </si>
  <si>
    <t xml:space="preserve">LINEA ESTRATRÉGICA </t>
  </si>
  <si>
    <t>No</t>
  </si>
  <si>
    <t>OBJETIVO</t>
  </si>
  <si>
    <t>ESTRATEGIA POR COMPONENTE</t>
  </si>
  <si>
    <t>PRODUCTO</t>
  </si>
  <si>
    <t>LINEA BASE</t>
  </si>
  <si>
    <t>INDICADOR</t>
  </si>
  <si>
    <t>RESPONSABLE</t>
  </si>
  <si>
    <t>AVANCE Trimestre I</t>
  </si>
  <si>
    <t>PORCENTAJE</t>
  </si>
  <si>
    <t>% PRIMER TRIMESTRE</t>
  </si>
  <si>
    <t>AVANCE Trimestre II</t>
  </si>
  <si>
    <t>PORCENTAJE SEGUNDO TRIMESTRE</t>
  </si>
  <si>
    <t>%  ACUMULADO A SEGUNDO TRIMESTRE</t>
  </si>
  <si>
    <t>AVANCE Trimestre III</t>
  </si>
  <si>
    <t>PORCENTAJE TERCER TRIMESTRE</t>
  </si>
  <si>
    <t>% ACUMULADO A TERCER TRIMESTRE</t>
  </si>
  <si>
    <t>AVANCE Trimestre IV</t>
  </si>
  <si>
    <t>% CUATRO TRIMESTRE</t>
  </si>
  <si>
    <t>COMPONENTE No. 1 FORTALECIMIENTO FINANCIERO INSTITUCIONAL</t>
  </si>
  <si>
    <t>FORTALECIMIENTO FINANCIERO INSTITUCIONAL</t>
  </si>
  <si>
    <t>GESTIÓN FINANCIERA</t>
  </si>
  <si>
    <t>Mantener, mediante el uso transparente de los recursos, niveles de eficiencia que contribuyan a la sostenibilidad financiera de la ESE.</t>
  </si>
  <si>
    <t>Estrategia 1: Mayores ingresos a partir de la consolidación del portafolio de servicios de mediana  complejidad y la incorporación a la capacidad instalada de las zonas de expansión de la atención de pacientes a NUEVOS SERVICIOS</t>
  </si>
  <si>
    <t xml:space="preserve">Producto 1. Informe trimestral del portafolio de servicios estructurado y ampliado de acuerdo a la normatividad vigente; depurado y codificado con las tarifas asociadas como fuente para la negociación contractual para los diferentes pagadores y para el proceso de facturación
Producto 2.Análisis del  indicador  Evolución del gasto por unidad de Valor Relativo producida
&gt;= 90 al finalizar la vigencia </t>
  </si>
  <si>
    <t>1-Portafolio de servicios actual antes de la expansión de nuevos servicios
2-Valor UVR de la vigencia Anterior</t>
  </si>
  <si>
    <t>1-Numero de Informes de portafolio de servicios proyectados/Numero de informes de portafolio de servicios presentados (meta 4 informes/año)
2-Evolución del gasto por unidad de Valor Relativo producida
&gt;= 90
(Gasto de funcionamiento y operación comercial y prestación de servicios comprometido en el año objeto de la evaluación/ número de UVR producidas en la vigencia) / (Gasto de funcionamiento y operación comercial y prestación de servicios comprometido en la vigencia anterior en valores constantes del año objeto de evaluación / número de UVR producidas en la vigencia anterior). (meta calculo anual del indicador)</t>
  </si>
  <si>
    <t>LIDER FINANCIERO - APOYO FINANCIERO</t>
  </si>
  <si>
    <t xml:space="preserve">
Este indicador nos muestra un desequilibrio en el primer trimestre de 2025 del 52%, la variable que más incide es el bajo recaudo y la baja facturación por venta de servicios de salud respecto a la meta en el primer trimestre, La meta anual de facturación para la vigencia 2025por venta de servicios de salud es de $ 67.808.071.248, para tener un promedio mensual de $ 5.650.672.604.  y la meta anual de recaudo es de $ 56.958.779.848 para obtener una un valor de $ 4.764.564.987.
Teniendo en cuenta que la meta es del 90%, el resultado obtenido equivale al 53% de cumplimiento.
EL trimestre tiene un peso porcentual del 25%, por tanto el 53% equivaldría al 13.25% para el trimestre.
El indicador de Evolución del gasto por unidad de Valor Relativo producida se mide al terminar la vigencia, por cuanto la variable denominada cuantificación en unidades, se puede observar al termina la vigencia y la información se extrae de la ficha financiera de la plataforma SIHO 2193 de 2004. 
Se llevará a cabo al terminar la vigencia, sin embargo, hay una matriz que hay que intentar desarrollarla determinar las unidades de valor relativo trimestral y así poder tener el indicador. 
</t>
  </si>
  <si>
    <t>PENDIENTE REPORTE</t>
  </si>
  <si>
    <r>
      <rPr>
        <b/>
        <sz val="11"/>
        <color theme="1"/>
        <rFont val="Century Gothic"/>
        <family val="2"/>
      </rPr>
      <t>1-Informe con corte a tercer trimestre:</t>
    </r>
    <r>
      <rPr>
        <sz val="11"/>
        <color theme="1"/>
        <rFont val="Century Gothic"/>
        <family val="2"/>
      </rPr>
      <t xml:space="preserve">
Carpeta de Anexos-Indicador 1:
-Portafolio de servicios: procedimientos, liquidados a tarifa decreto 2423 vigencia 2025.
-Resolución 197 del 07 de julio de 2025: por la cual se fijan las tarifas para medicamentos, insumos y dispositivos médicos para la venta en la ESE “Hospital Departamental San Antonio de Padua”.
-Portafolio de medicamentos según resolución 197 del 2025.
-Portafolio 
de insumos según resolución 197 del 2025.
</t>
    </r>
    <r>
      <rPr>
        <b/>
        <sz val="11"/>
        <color theme="1"/>
        <rFont val="Century Gothic"/>
        <family val="2"/>
      </rPr>
      <t>2- Indicador UVR-de medición anual</t>
    </r>
  </si>
  <si>
    <t>1=75%
2=NA</t>
  </si>
  <si>
    <t>Estrategia 2: Austeridad, eficiencia, economía y efectividad del gasto público sin impacto negativo en la calidad de la atención.</t>
  </si>
  <si>
    <t>Producto 3.  Informe trimestral  de anáisis de ejecución presupuestal de gastos comparativo con el periodo inmediatamente anterior</t>
  </si>
  <si>
    <t>Ejecución presupuestal de gastos de la anterior vigencia</t>
  </si>
  <si>
    <r>
      <rPr>
        <b/>
        <sz val="11"/>
        <color rgb="FF000000"/>
        <rFont val="Century Gothic"/>
        <family val="2"/>
      </rPr>
      <t xml:space="preserve">3. </t>
    </r>
    <r>
      <rPr>
        <sz val="11"/>
        <color rgb="FF000000"/>
        <rFont val="Century Gothic"/>
        <family val="2"/>
      </rPr>
      <t xml:space="preserve">Número de informes de análisis de ejecución presupuestal de gastos proyectados/Número de informes de análisis de ejecución presupuestal de gastos presentados </t>
    </r>
    <r>
      <rPr>
        <b/>
        <sz val="11"/>
        <color rgb="FF000000"/>
        <rFont val="Century Gothic"/>
        <family val="2"/>
      </rPr>
      <t>(meta 4 informes de análisis/año)</t>
    </r>
  </si>
  <si>
    <t xml:space="preserve">Al cierre del primer trimestre el área financiera no tiene planes de austeridad en el gasto.
Para el segundo trimestre se realizará la verificación de los planes de mejoramiento establecidos y se realizará la evaluación del indicador.
 </t>
  </si>
  <si>
    <r>
      <rPr>
        <b/>
        <sz val="11"/>
        <color theme="1"/>
        <rFont val="Century Gothic"/>
        <family val="2"/>
      </rPr>
      <t>3-Informe con corte a III trimestre:
Carpeta de anexos Indicador 3:</t>
    </r>
    <r>
      <rPr>
        <sz val="11"/>
        <color theme="1"/>
        <rFont val="Century Gothic"/>
        <family val="2"/>
      </rPr>
      <t xml:space="preserve">
-Informe mensual de ejecución de presupuesto de gastos con corte a 30 de septiembre.
-Informe con corte a tercer trimestre del análisis de ejecución presupuestal de gastos comparativo con el análisis del segundo trimestre.</t>
    </r>
  </si>
  <si>
    <r>
      <rPr>
        <b/>
        <sz val="11"/>
        <color theme="1"/>
        <rFont val="Aptos Narrow"/>
        <family val="2"/>
        <scheme val="minor"/>
      </rPr>
      <t>3</t>
    </r>
    <r>
      <rPr>
        <sz val="11"/>
        <color theme="1"/>
        <rFont val="Aptos Narrow"/>
        <family val="2"/>
        <scheme val="minor"/>
      </rPr>
      <t>=75%</t>
    </r>
  </si>
  <si>
    <r>
      <rPr>
        <b/>
        <sz val="11"/>
        <color rgb="FF000000"/>
        <rFont val="Century Gothic"/>
        <family val="2"/>
      </rPr>
      <t xml:space="preserve">Estrategia 3: </t>
    </r>
    <r>
      <rPr>
        <sz val="11"/>
        <color rgb="FF000000"/>
        <rFont val="Century Gothic"/>
        <family val="2"/>
      </rPr>
      <t xml:space="preserve"> Medidas para cuidar los recursos públicos y hacer eficientes los gastos de la entidad ante una posible incorporación  al portafolio de servicios y negociación  de la operación.</t>
    </r>
  </si>
  <si>
    <r>
      <rPr>
        <b/>
        <sz val="11"/>
        <color rgb="FF000000"/>
        <rFont val="Century Gothic"/>
        <family val="2"/>
      </rPr>
      <t>Producto 4</t>
    </r>
    <r>
      <rPr>
        <sz val="11"/>
        <color rgb="FF000000"/>
        <rFont val="Century Gothic"/>
        <family val="2"/>
      </rPr>
      <t>.  Informe trimestral del impacto de las medidas implementadas para el logro del uso transparente de los recursos y eficiencia del gasto</t>
    </r>
  </si>
  <si>
    <t>Medidas de austeridad del gasto con las que cuenta la entidad</t>
  </si>
  <si>
    <r>
      <rPr>
        <b/>
        <sz val="11"/>
        <color rgb="FF000000"/>
        <rFont val="Century Gothic"/>
        <family val="2"/>
      </rPr>
      <t xml:space="preserve">4. </t>
    </r>
    <r>
      <rPr>
        <sz val="11"/>
        <color rgb="FF000000"/>
        <rFont val="Century Gothic"/>
        <family val="2"/>
      </rPr>
      <t xml:space="preserve">Porcentaje de medidas implementadas para la priorización de gasto por LA EXPANSION DE NUEVO SERVICIOS
(N° de medidas implementadas en el periodo/ N° total medidas programadas en el periodo) x 100% </t>
    </r>
    <r>
      <rPr>
        <b/>
        <sz val="11"/>
        <color rgb="FF000000"/>
        <rFont val="Century Gothic"/>
        <family val="2"/>
      </rPr>
      <t>(4 informes/año de seguimiento a las 15 medidas contempladas en 3 ejes tematicos-Plan de austeridad del gasto 2025)</t>
    </r>
  </si>
  <si>
    <t xml:space="preserve">A la fecha no se han implementado medidas en la ESE, que nos permita medir la eficiencia en el gasto. 
Este análisis se llevará a cabo en el segundo trimestre.
 </t>
  </si>
  <si>
    <r>
      <t xml:space="preserve">Inicialmente se contempla realizar seguimiento a las medidas contempladas en el Plan de Austeridad del Gasto el cual para la vigencia 2025 contempla 3 ejes temáticos.
</t>
    </r>
    <r>
      <rPr>
        <b/>
        <sz val="11"/>
        <color theme="1"/>
        <rFont val="Century Gothic"/>
        <family val="2"/>
      </rPr>
      <t>Carpeta de anexos Indicador 4:</t>
    </r>
    <r>
      <rPr>
        <sz val="11"/>
        <color theme="1"/>
        <rFont val="Century Gothic"/>
        <family val="2"/>
      </rPr>
      <t xml:space="preserve">
Informe de seguimiento a las medidas contempladas en el Plan de Austeridad del gasto aprobado para la vigencia 2025, se entrega informe correspondiente a primer trimestre.</t>
    </r>
  </si>
  <si>
    <t>4=25%</t>
  </si>
  <si>
    <t>Fortalecer el modelo de gestión por proceso y riesgo institucionales, mejorando la satisfacción de los grupos de valor.</t>
  </si>
  <si>
    <r>
      <t xml:space="preserve"> 
</t>
    </r>
    <r>
      <rPr>
        <b/>
        <sz val="11"/>
        <color rgb="FF000000"/>
        <rFont val="Century Gothic"/>
        <family val="2"/>
      </rPr>
      <t xml:space="preserve">Estrategia 4: </t>
    </r>
    <r>
      <rPr>
        <sz val="11"/>
        <color rgb="FF000000"/>
        <rFont val="Century Gothic"/>
        <family val="2"/>
      </rPr>
      <t xml:space="preserve">Gestionar el cumplimiento de planes, programas y proyectos institucionales atendiendo a los planes de mejora de la autoevaluación de los estándares de acreditación y el Modelo Integrado de Planeación y Gestión
</t>
    </r>
    <r>
      <rPr>
        <b/>
        <sz val="11"/>
        <color rgb="FF000000"/>
        <rFont val="Century Gothic"/>
        <family val="2"/>
      </rPr>
      <t xml:space="preserve">Estrategia 5: </t>
    </r>
    <r>
      <rPr>
        <sz val="11"/>
        <color rgb="FF000000"/>
        <rFont val="Century Gothic"/>
        <family val="2"/>
      </rPr>
      <t>Propender por el mejoramiento continuo de los procesos y la gestión del riesgo atendiendo a los planes de mejora de la autoevaluación de los estándares de acreditación y el Modelo Integrado de Planeación y Gestión</t>
    </r>
  </si>
  <si>
    <r>
      <rPr>
        <b/>
        <sz val="11"/>
        <color rgb="FF000000"/>
        <rFont val="Century Gothic"/>
        <family val="2"/>
      </rPr>
      <t>Producto 5</t>
    </r>
    <r>
      <rPr>
        <sz val="11"/>
        <color rgb="FF000000"/>
        <rFont val="Century Gothic"/>
        <family val="2"/>
      </rPr>
      <t xml:space="preserve">.Manual de procesos y procedimientos actualizados  de las áreas: Presupuesto, tesorería, contabilidad, cartera, facturación, costos, cuentas médicas.
</t>
    </r>
    <r>
      <rPr>
        <b/>
        <sz val="11"/>
        <color rgb="FF000000"/>
        <rFont val="Century Gothic"/>
        <family val="2"/>
      </rPr>
      <t xml:space="preserve">Producto 6: </t>
    </r>
    <r>
      <rPr>
        <sz val="11"/>
        <color rgb="FF000000"/>
        <rFont val="Century Gothic"/>
        <family val="2"/>
      </rPr>
      <t>Seguimiento a los riesgos Institucionales y riesgos de corrupción del área financiera de manera trimestral y actualización de estos al inicio de cada vigencia de acuerdo con los lineamientos de función pública.</t>
    </r>
  </si>
  <si>
    <t>Procesos y procedimientos con los que cuenta la entidad
Matrices del riesgo con los que cuenta la entidad</t>
  </si>
  <si>
    <r>
      <rPr>
        <b/>
        <sz val="11"/>
        <color rgb="FF000000"/>
        <rFont val="Century Gothic"/>
        <family val="2"/>
      </rPr>
      <t>5</t>
    </r>
    <r>
      <rPr>
        <sz val="11"/>
        <color rgb="FF000000"/>
        <rFont val="Century Gothic"/>
        <family val="2"/>
      </rPr>
      <t>.Número de procesos y procedimientos programados/Número de procesos y procedimientos actualizados (</t>
    </r>
    <r>
      <rPr>
        <b/>
        <sz val="11"/>
        <color rgb="FF000000"/>
        <rFont val="Century Gothic"/>
        <family val="2"/>
      </rPr>
      <t>Meta: actualizació de los documentos de las 7 áreas del proceso de gestión financiera)</t>
    </r>
    <r>
      <rPr>
        <sz val="11"/>
        <color rgb="FF000000"/>
        <rFont val="Century Gothic"/>
        <family val="2"/>
      </rPr>
      <t xml:space="preserve">
</t>
    </r>
    <r>
      <rPr>
        <b/>
        <sz val="11"/>
        <color rgb="FF000000"/>
        <rFont val="Century Gothic"/>
        <family val="2"/>
      </rPr>
      <t>6</t>
    </r>
    <r>
      <rPr>
        <sz val="11"/>
        <color rgb="FF000000"/>
        <rFont val="Century Gothic"/>
        <family val="2"/>
      </rPr>
      <t xml:space="preserve">.Número de seguimientos a riesgos programados/Número de seguimiento a riesgos realizados </t>
    </r>
    <r>
      <rPr>
        <b/>
        <sz val="11"/>
        <color rgb="FF000000"/>
        <rFont val="Century Gothic"/>
        <family val="2"/>
      </rPr>
      <t>(meta: 4 informes de seeguimiento a los riesgos/año)</t>
    </r>
  </si>
  <si>
    <t>Este indicador no tiene coherencia con el objetivo, se requiere replantear la estrategia y el indicador.
Una vez se replantee la estrategia y el indicador, se realizará el análisis.
Al cierre del primer trimestre el área financiera no tiene planes de mejoramiento.</t>
  </si>
  <si>
    <r>
      <rPr>
        <b/>
        <sz val="11"/>
        <color theme="1"/>
        <rFont val="Century Gothic"/>
        <family val="2"/>
      </rPr>
      <t>Carpeta de anexos Indicador 5:</t>
    </r>
    <r>
      <rPr>
        <sz val="11"/>
        <color theme="1"/>
        <rFont val="Century Gothic"/>
        <family val="2"/>
      </rPr>
      <t xml:space="preserve">
-Documento de la Política Financiera, Gestión Presupuestal y Eficiencia del Gasto Público actualizada y aprobada.
-Avance parcial en la actualización de documentos y procedimientos en dos de los 7 subprocesos a actualizar (Tesorería y Presupuesto).
-Relación de manuales, caracterización, formatos y procedimientos de cada subproceso o área.
</t>
    </r>
    <r>
      <rPr>
        <b/>
        <sz val="11"/>
        <color theme="1"/>
        <rFont val="Century Gothic"/>
        <family val="2"/>
      </rPr>
      <t xml:space="preserve">Carpeta de anexos Indicador 6: </t>
    </r>
    <r>
      <rPr>
        <sz val="11"/>
        <color theme="1"/>
        <rFont val="Century Gothic"/>
        <family val="2"/>
      </rPr>
      <t xml:space="preserve">
-Matriz de seguimiento a riesgos institucionales con seguimiento a las actividades desarrolladas a tercer trimestre por parte de las áreas de costos y presupuesto, las otras áreas no entregan información.
-Matriz de seguimiento a riesgos de corrupción en la cual se describe las acciones desarrolladas por parte del área financiera con corte al tercer trimestre.</t>
    </r>
  </si>
  <si>
    <t>5= 15%
6=75%</t>
  </si>
  <si>
    <t>Garantizar altos niveles de transparencia de la gestión pública, como mecanismo de control de los riesgos de corrupción en la entidad.</t>
  </si>
  <si>
    <r>
      <rPr>
        <b/>
        <sz val="11"/>
        <color rgb="FF000000"/>
        <rFont val="Century Gothic"/>
        <family val="2"/>
      </rPr>
      <t xml:space="preserve">Estrategia 6: </t>
    </r>
    <r>
      <rPr>
        <sz val="11"/>
        <color rgb="FF000000"/>
        <rFont val="Century Gothic"/>
        <family val="2"/>
      </rPr>
      <t xml:space="preserve">Poner, a disposición de los ciudadanos, red de controladores del sector salud y Ministerio de Salud y protección Social entre otros la información sobre las actuaciones de la administración, de manera permanente, comprensible, completa y oportuna
</t>
    </r>
    <r>
      <rPr>
        <b/>
        <sz val="11"/>
        <color rgb="FF000000"/>
        <rFont val="Century Gothic"/>
        <family val="2"/>
      </rPr>
      <t xml:space="preserve">Estrategia 7: </t>
    </r>
    <r>
      <rPr>
        <sz val="11"/>
        <color rgb="FF000000"/>
        <rFont val="Century Gothic"/>
        <family val="2"/>
      </rPr>
      <t>Fortalecer el proceso de control interno hacia la medición de resultados, y utilización eficiente de los recursos con enfoque el Modelo Integrado de Planeación y Gestión</t>
    </r>
  </si>
  <si>
    <r>
      <rPr>
        <b/>
        <sz val="11"/>
        <color rgb="FF000000"/>
        <rFont val="Century Gothic"/>
        <family val="2"/>
      </rPr>
      <t>Producto 7</t>
    </r>
    <r>
      <rPr>
        <sz val="11"/>
        <color rgb="FF000000"/>
        <rFont val="Century Gothic"/>
        <family val="2"/>
      </rPr>
      <t xml:space="preserve">. Reportes oportunos de la información establecidas por los diferentes entes de control y del Ministerio de Salud y protección Social y Certificación de cumplimiento por parte de sistemas de los Informes  subidos  a la Pagina del Hospital.
</t>
    </r>
    <r>
      <rPr>
        <b/>
        <sz val="11"/>
        <color rgb="FF000000"/>
        <rFont val="Century Gothic"/>
        <family val="2"/>
      </rPr>
      <t>Producto 8</t>
    </r>
    <r>
      <rPr>
        <sz val="11"/>
        <color rgb="FF000000"/>
        <rFont val="Century Gothic"/>
        <family val="2"/>
      </rPr>
      <t>. Seguimiento a Planes de Mejoramiento establecidos por los entes de control</t>
    </r>
  </si>
  <si>
    <t>Elaborar una estrategia de lucha anticorrupción con enfoque del Modelo Integrado de Planeación y Gestión.
Reportar oportunamente la información establecida por los diferentes entes de control y del Ministerio de Salud y protección Social.</t>
  </si>
  <si>
    <r>
      <rPr>
        <b/>
        <sz val="11"/>
        <color rgb="FF000000"/>
        <rFont val="Century Gothic"/>
        <family val="2"/>
      </rPr>
      <t>7</t>
    </r>
    <r>
      <rPr>
        <sz val="11"/>
        <color rgb="FF000000"/>
        <rFont val="Century Gothic"/>
        <family val="2"/>
      </rPr>
      <t>.No.  De informes del área financiera proyectados con cargue oportuno y/o  para el cargue en la página web institucional /No.  De informes reportados oportunamente y/o presentados  para el cargue en la página web institucional (</t>
    </r>
    <r>
      <rPr>
        <b/>
        <sz val="11"/>
        <color rgb="FF000000"/>
        <rFont val="Century Gothic"/>
        <family val="2"/>
      </rPr>
      <t>meta: 65 informes reportados de manera oportuna)</t>
    </r>
    <r>
      <rPr>
        <sz val="11"/>
        <color rgb="FF000000"/>
        <rFont val="Century Gothic"/>
        <family val="2"/>
      </rPr>
      <t xml:space="preserve">
</t>
    </r>
    <r>
      <rPr>
        <b/>
        <sz val="11"/>
        <color rgb="FF000000"/>
        <rFont val="Century Gothic"/>
        <family val="2"/>
      </rPr>
      <t xml:space="preserve">8. </t>
    </r>
    <r>
      <rPr>
        <sz val="11"/>
        <color rgb="FF000000"/>
        <rFont val="Century Gothic"/>
        <family val="2"/>
      </rPr>
      <t xml:space="preserve">No. Planes de Mejoramiento cumplidos  satisfactoriamente  del  área financiera /No. Planes de Mejoramiento realizados al área financiera </t>
    </r>
    <r>
      <rPr>
        <b/>
        <sz val="11"/>
        <color rgb="FF000000"/>
        <rFont val="Century Gothic"/>
        <family val="2"/>
      </rPr>
      <t>(meta:</t>
    </r>
  </si>
  <si>
    <t xml:space="preserve">No se ha iniciado el proceso de cargue de los informes en la pagina web, en el segundo trimestre se ajustará el indicador y la línea base 
Al cierre del primer trimestre el área financiera no tiene planes de mejoramiento.
</t>
  </si>
  <si>
    <r>
      <t xml:space="preserve">Se elabora una matriz en Excel que contiene la relación de los informes de ley que debe reportar el área financiera discriminada por subproceso, información relevante sobre cada informe, fecha de reporte y además especifica el tipo de soporte que se debe entregar. Este documento facilita el seguimiento y control sobre el reporte oportuno de cada uno de los informes del área.
Se identificaron 65 reportes o informes bajo la responsabilidad del área financiera así:
-Contabilidad: 19 reportes
-Cartera: 5 reportes
-Presupuesto: 6 reportes
-Tesorería: 13 reportes
-Asesor Financiero: 18 reportes
-Facturación: 2 reportes
-Costos: 1 reporte
-Control interno: 1 reporte
</t>
    </r>
    <r>
      <rPr>
        <b/>
        <sz val="11"/>
        <color theme="1"/>
        <rFont val="Century Gothic"/>
        <family val="2"/>
      </rPr>
      <t xml:space="preserve">
Carpeta de anexos Indicador 7: 
</t>
    </r>
    <r>
      <rPr>
        <sz val="11"/>
        <color theme="1"/>
        <rFont val="Century Gothic"/>
        <family val="2"/>
      </rPr>
      <t xml:space="preserve">Se anexa el documento en Excel y evidencias del seguimiento realizado en los reportes realizados con corte a 30 de septiembre.
</t>
    </r>
    <r>
      <rPr>
        <b/>
        <sz val="11"/>
        <color theme="1"/>
        <rFont val="Century Gothic"/>
        <family val="2"/>
      </rPr>
      <t>Carpeta de anexos Indicador 8:</t>
    </r>
    <r>
      <rPr>
        <sz val="11"/>
        <color theme="1"/>
        <rFont val="Century Gothic"/>
        <family val="2"/>
      </rPr>
      <t xml:space="preserve"> 
Archivo en Excel con las estrategias de subsanación de plan de mejora del área financiera, para el presente informe solamente el área de auditoría medica entrega reporte de las acciones realizadas. 
es decir 5 acciones de 16</t>
    </r>
  </si>
  <si>
    <t>7= 75%
8=31%</t>
  </si>
  <si>
    <t>Maximizar la confiabilidad, el uso eficaz y eficiente de la información, que contribuyan a lograr los objetivos de la ESE</t>
  </si>
  <si>
    <t xml:space="preserve"> Estrategia 8:  Elaborar y remitir Informe trimestral de equilibrio presupuestal generando alertas a la alta dirección</t>
  </si>
  <si>
    <t>Producto 9.Informe de seguimiento trimestral al indicador  de equilibrio presupuestal con recaudo</t>
  </si>
  <si>
    <t>Valor de inidador equilibrio presupuestal con recaudo al cierre de la vigencia anterior</t>
  </si>
  <si>
    <t>9.Equilibrio Presupuestal con recaudo: Valor de la ejecución de ingresos totales recaudados en la vigencia (Incluye recaudo de CxC de vigencias anteriores) / Valor de la ejecución de gastos comprometidos incluyendo CxP de vigencias anteriores.</t>
  </si>
  <si>
    <r>
      <rPr>
        <b/>
        <sz val="11"/>
        <color theme="1"/>
        <rFont val="Century Gothic"/>
        <family val="2"/>
      </rPr>
      <t>Carpeta de anexos indicador 9:</t>
    </r>
    <r>
      <rPr>
        <sz val="11"/>
        <color theme="1"/>
        <rFont val="Century Gothic"/>
        <family val="2"/>
      </rPr>
      <t xml:space="preserve">
	Se entrega informe presupuestal completo con corte a 30 de septiembre, en este informe se contempla el indicador de equilibrio presupuestal con recaudo y su respectivo análisis. El resultado es de 0.81%</t>
    </r>
  </si>
  <si>
    <t>9=75%</t>
  </si>
  <si>
    <t>Estrategia 9: Realizar trimestralmente el análisis de la Ejecución Presupuestal con la comparación de la ejecución presupuestal de la vigencia con la del año inmediatamente anterior, así como también el porcentaje de ejecución incluyendo los indicadores de gestión, generando alertas a la alta dirección</t>
  </si>
  <si>
    <t xml:space="preserve">Producto 10.Informe trimestral  de análisis de ejecución presupuestal
Producto 11.Informe trimestral de calculo y análisis de los indicadores de gestión </t>
  </si>
  <si>
    <t xml:space="preserve">Ejecución presupuestal de la anterior vigencia
Resultado de los indicadores de gestión de la vigencia anterior
</t>
  </si>
  <si>
    <t xml:space="preserve">10.No. De Informes de análisis de ejecución presupuestal proyectados / No. De Informes de análisis presupuestal entregados
11.No. De Informes de análisis de indicadores de gestión proyectados / No. De Informes de indicadores de gestión entregados
</t>
  </si>
  <si>
    <r>
      <rPr>
        <b/>
        <sz val="11"/>
        <color theme="1"/>
        <rFont val="Century Gothic"/>
        <family val="2"/>
      </rPr>
      <t>Carpeta de anexos indicador 10:</t>
    </r>
    <r>
      <rPr>
        <sz val="11"/>
        <color theme="1"/>
        <rFont val="Century Gothic"/>
        <family val="2"/>
      </rPr>
      <t xml:space="preserve">
	Se entrega informe presupuestal completo con corte a 30 de septiembre, en este informe se contempla el indicador de análisis de ejecución presupuestal.
	</t>
    </r>
    <r>
      <rPr>
        <b/>
        <sz val="11"/>
        <color theme="1"/>
        <rFont val="Century Gothic"/>
        <family val="2"/>
      </rPr>
      <t>Carpeta de anexos indicador 11:</t>
    </r>
    <r>
      <rPr>
        <sz val="11"/>
        <color theme="1"/>
        <rFont val="Century Gothic"/>
        <family val="2"/>
      </rPr>
      <t xml:space="preserve">
	Informe de cálculo y análisis de indicadores de gestión con corte a 30 de septiembre con sus respectivas evidencias.</t>
    </r>
  </si>
  <si>
    <t>10=75%
11=75%</t>
  </si>
  <si>
    <t>COMPONENTE No. 2 MEJORAMIENTO CONTINUO DE LOS PROCESOS ADMINISTRATIVOS Y ASISTENCIALES</t>
  </si>
  <si>
    <t>MEJORAMIENTO CONTINUO DE LOS PROCESOS ADMINISTRATIVOS Y ASISTENCIALES</t>
  </si>
  <si>
    <t>GESTIÓN ESTRATÉGICA DE TALENTO HUMANO</t>
  </si>
  <si>
    <t>Fortalecer el liderazgo y el talento humano bajo los principios de integridad, con una cultura organizacional fundamentada en el mejoramiento continua de los procesos</t>
  </si>
  <si>
    <t>Realizar la actualización del manual de funciones y reglamento interno de trabajo</t>
  </si>
  <si>
    <t xml:space="preserve">Documentos actualizados, socializados y evaluados </t>
  </si>
  <si>
    <t>Acuerdo 008 del 28 Nov de 2017 Manual de Funciones
Acuerdo 004 del 19 Junio del 2000
Reglamento Interno</t>
  </si>
  <si>
    <t>Nuevo Manual de Funciones y Reglamento Interno</t>
  </si>
  <si>
    <t>EQUIPO DE TALENTO HUMANO</t>
  </si>
  <si>
    <t>Hasta la fecha se encuentran elaborados y actualizados los documentos correspondientes al Manual de Funciones y Requisitos mínimos, y del Reglamento Interno de Trabajo. Los mismos se encuentran en Gerencia para ser aprobados por la Junta Directiva.</t>
  </si>
  <si>
    <t xml:space="preserve">El Manual de Funciones y Reglamento Interno se encuentran  para revision y aporbación de la Junta Directa </t>
  </si>
  <si>
    <t>Se realizaron los ajustes respectivos y se encuentra para aprobación de Junta Directiva</t>
  </si>
  <si>
    <t>Aumento cada año en la calificación de MIPG mediante el fortalecimiento de la Política Estratégica de Talento Humano y la Política de Integridad</t>
  </si>
  <si>
    <t>Diligenciamiento del Autodiagnóstico Gestión Estratégica de Talento Humano
Recomendaciones priorizadas en el plan de acción integrado MIPG
Actualización del Código de Integridad, Código de conducta y buen gobierno
Seguimiento al plan de gestión de la integridad</t>
  </si>
  <si>
    <t xml:space="preserve">Índice desempeño Política de Talento Humano año 2023 56.2 puntos
Índice desempeño Política de Integridad 2023
54.6 puntos  </t>
  </si>
  <si>
    <t>Incremento en el puntaje para la política de Talento Humano 5 puntos cada vigencia
Incremento en el puntaje para la política de Integridad 5 puntos cada vigencia</t>
  </si>
  <si>
    <t>Hasta la fecha se encuentra diligenciada la matriz de autodiagnóstico de Gestión Estratégico de Talento Humano, en MIPG.
Igualmente, se tiene la priorización de recomendaciones en el Plan de acción Integrado.
El Código de Integridad, Código de Conducta, se encuentran actualizados, con sus respectivas socializaciones. Además, se han realizado las respectivas capacitaciones a todo el personal dentro de las reuniones respectivas.</t>
  </si>
  <si>
    <t>25%
25%</t>
  </si>
  <si>
    <t>Para la política de Gestión de Talento Humano se evidencia un avance comparativo en la medición de FURAG en la vigencia 2023 Vs vigencia 2024, con un incremento y tendencia positiva de 33.4 puntos y porcentaje de variación del 59.5%, lo que demuestra el fortalecimiento de la política con cada una de las actividades priorizadas en el plan de acción integrado MIPG, esto permite seguir mejorando los procesos internos de la institución y el liderazgo del talento humano.
Para la política de Integridad se evidencia un avance comparativo en la medición de FURAG en la vigencia 2023 Vs vigencia 2024, con un incremento y tendencia positiva de 22.8 puntos y porcentaje de variación del 41.7%, lo que refleja un fortalecimiento y avance de la política, concadenada  con el Modelo Integrado de Planeación y Gestión (MIPG); implementándose así una política de integridad pública productiva y eficiente, clave para fortalecer la confianza ciudadana y prevenir actos de corrupción. Este seguimiento permite evaluar el cumplimiento de las acciones, identificar ajustes y apoyar la toma de decisiones informadas. Además, refuerza la transparencia institucional compromiso del Hospital con la ética, la legalidad y el buen gobierno.</t>
  </si>
  <si>
    <t>89,6 %                                
77,4%</t>
  </si>
  <si>
    <t xml:space="preserve">
De acuerdo con los resultados obtenidos en la medición FURAG correspondientes a las vigencias 2023 y 2024, se evidencia un avance significativo en las políticas de Gestión del Talento Humano e Integridad, con incrementos de 33.4 puntos (59.5%) y 22.8 puntos (41.7%) respectivamente.
Estos resultados reflejan un cumplimiento del 100% de las metas establecidas dentro del Plan de Acción Integrado MIPG, demostrando el fortalecimiento sostenido de ambas políticas y su impacto positivo en la gestión institucional.
En el caso de la Política de Gestión del Talento Humano, el incremento evidencia el desarrollo y consolidación de prácticas que promueven el bienestar, la capacitación, el liderazgo y el compromiso del personal, contribuyendo directamente al mejoramiento continuo de los procesos internos de la institución.
Por su parte, la Política de Integridad presenta un avance que ratifica la implementación efectiva de mecanismos orientados a la transparencia, la ética pública, la prevención de actos de corrupción y el fortalecimiento de la confianza ciudadana.
En consecuencia, se concluye que el cumplimiento del 100% de ambas políticas responde a una gestión institucional efectiva, articulada con los principios del Modelo Integrado de Planeación y Gestión (MIPG), y orientada hacia la excelencia, la legalidad y el buen gobierno.</t>
  </si>
  <si>
    <t>Fortalecer el Plan Anual Estratégico de Talento Humano</t>
  </si>
  <si>
    <t>Cumplimiento cronograma de capacitaciones institucionales
Actualización del manual de inducción y reinducción institucional
Aplicación encuesta clima organizacional institucional</t>
  </si>
  <si>
    <t xml:space="preserve">Informe análisis de la encuesta y socialización </t>
  </si>
  <si>
    <t xml:space="preserve">No hay linea base </t>
  </si>
  <si>
    <t>El Plan de capacitaciones se cumple de conformidad con lo planteado en el documento Plan de Capacitaciones para la vigencia.
El Manual de Inducción y Reinducción se encuentra actualizado y se realiza aplicación en los momentos donde se presentan vinculaciones.
Se aplico la encuesta de Clima Organizacional en el año 2024, se tabuló efectuando el respectivo análisis de la misma. Para el año 2025 se proyecta realizar en el último trimestre.</t>
  </si>
  <si>
    <t>25%
25%
0%</t>
  </si>
  <si>
    <r>
      <t xml:space="preserve">Durante el segundo trimestre de 2025 se realizaron 19 capacitaciones equivalente al 12.25%, durante cada una de las jornadas se establecieron las siguientes capacitaciones, desde el área de talento humano se cuenta con las presentación e informes respectivos.       A corte del 30 de junio van 44 capacitaciones, es decir que el porcentaje acumulado sería del 28.39%.        
</t>
    </r>
    <r>
      <rPr>
        <b/>
        <sz val="11"/>
        <color theme="1"/>
        <rFont val="Calibri"/>
        <family val="2"/>
      </rPr>
      <t>RESULTADO TRIMESTRE 12.5%</t>
    </r>
    <r>
      <rPr>
        <sz val="11"/>
        <color theme="1"/>
        <rFont val="Calibri"/>
        <family val="2"/>
      </rPr>
      <t xml:space="preserve">
Manual de Inducción y Reinducción actualizado para el segundo trimestre bajo Resolución 185 Julio 01 de 2025, posterior a esta actualización el líder de SG-SST realizara la socialización y medición de la adherencia a todos los colaboradores de la institución, para segundo trimestre se lleva un aproximado del 50% de avance del proceso.                                          
</t>
    </r>
    <r>
      <rPr>
        <b/>
        <sz val="11"/>
        <color theme="1"/>
        <rFont val="Calibri"/>
        <family val="2"/>
      </rPr>
      <t>RESULTADO TRIMESTRE 25%</t>
    </r>
    <r>
      <rPr>
        <sz val="11"/>
        <color theme="1"/>
        <rFont val="Calibri"/>
        <family val="2"/>
      </rPr>
      <t xml:space="preserve">
Durante el primer semestre del 2025, no se realizó la medición de la encuesta de clima organizacional en la institución, para el tercer trimestre se coordinará con el líder de SG-SST para la actualización de la batería de clima organización y se socializará con el personal de la E.S.E y posterior a ello se proyectará el informe de cierre con las estadísticas respectivas.  
</t>
    </r>
    <r>
      <rPr>
        <b/>
        <sz val="11"/>
        <color theme="1"/>
        <rFont val="Calibri"/>
        <family val="2"/>
      </rPr>
      <t>RESULTADO TRIMESTRE: 0%</t>
    </r>
    <r>
      <rPr>
        <sz val="11"/>
        <color theme="1"/>
        <rFont val="Calibri"/>
        <family val="2"/>
      </rPr>
      <t xml:space="preserve">
</t>
    </r>
  </si>
  <si>
    <t xml:space="preserve">12.41%
</t>
  </si>
  <si>
    <r>
      <t xml:space="preserve">Durante el tercer trimestre de 2025, se continuó con la ejecución del plan de capacitación institucional, consolidando las actividades previstas y fortaleciendo los procesos de formación del personal. Con las jornadas realizadas en este periodo, se evidencia un avance sostenido en el cumplimiento de la meta programada dentro del Plan de Desarrollo Institucional.  </t>
    </r>
    <r>
      <rPr>
        <sz val="11"/>
        <rFont val="Century Gothic"/>
        <family val="2"/>
      </rPr>
      <t xml:space="preserve">a corte de septiembre  de 2025 se han realizado 16 jornadas de las 22 progamadas,  lo que representa un avance del 72,73% en su ejecución.
</t>
    </r>
    <r>
      <rPr>
        <b/>
        <sz val="11"/>
        <rFont val="Century Gothic"/>
        <family val="2"/>
      </rPr>
      <t>RESULTADO TRIMESTRE 37.5%</t>
    </r>
    <r>
      <rPr>
        <sz val="11"/>
        <rFont val="Century Gothic"/>
        <family val="2"/>
      </rPr>
      <t xml:space="preserve">
              </t>
    </r>
    <r>
      <rPr>
        <sz val="11"/>
        <color rgb="FFFF0000"/>
        <rFont val="Century Gothic"/>
        <family val="2"/>
      </rPr>
      <t xml:space="preserve">                                                                                                                                                                                                                                                                                                                                                                                                                                                                               
</t>
    </r>
    <r>
      <rPr>
        <sz val="11"/>
        <color theme="1"/>
        <rFont val="Century Gothic"/>
        <family val="2"/>
      </rPr>
      <t xml:space="preserve">El Manual de Inducción y Reinducción está actualizado y se aplica en cada proceso de vinculación de personal.
</t>
    </r>
    <r>
      <rPr>
        <b/>
        <sz val="11"/>
        <color theme="1"/>
        <rFont val="Century Gothic"/>
        <family val="2"/>
      </rPr>
      <t>RESULTADO TRIMESTRE 50%</t>
    </r>
    <r>
      <rPr>
        <sz val="11"/>
        <color theme="1"/>
        <rFont val="Century Gothic"/>
        <family val="2"/>
      </rPr>
      <t xml:space="preserve">
Durante el tercer trimestre de 2025 se diseño el instrumento de la encuesta de clima organizacional, sin embargo, no se realizó la medición  se proyecta el cumplimiento para el cuarto trimestre.
</t>
    </r>
    <r>
      <rPr>
        <b/>
        <sz val="11"/>
        <color theme="1"/>
        <rFont val="Century Gothic"/>
        <family val="2"/>
      </rPr>
      <t>RESULTADO TRIMESTRE 0%</t>
    </r>
  </si>
  <si>
    <t>GESTIÓN DE PLANEACIÓN Y DIRECCIONAMIENTO ESTRATÉGICO</t>
  </si>
  <si>
    <t>Mejorar el desempeño en la gestión, calidad y eficiencia de los procesos institucionales</t>
  </si>
  <si>
    <t xml:space="preserve">Establecer estrategias para la divulgación y adherencia en la apropiación de la plataforma estratégica institucional </t>
  </si>
  <si>
    <t>Proyección de la nueva plataforma estratégica institucional 2024-2028
Socialización y evaluación de la plataforma estratégica 
Ejecución de jornadas para promoción de la plataforma estratégica</t>
  </si>
  <si>
    <t>Línea base a partir del nuevo plan de desarrollo</t>
  </si>
  <si>
    <t xml:space="preserve">Porcentaje de colaboradores que adoptaron la plataforma estratégica </t>
  </si>
  <si>
    <t>LIDER PLANEACIÓN</t>
  </si>
  <si>
    <t xml:space="preserve">Desde la Oficina de Planeación se busca que el personal de la Institución conoza y se apropie de esta hoja de ruta, para ello se plantea la siguiente estrategia de capacitación y desarrollo de capacidades, que permitirán una ejecución de funciones acordes con el objetivo misional:
Actividades a desarrollar:
1.	Revisar y ajustar la presentación de Power Point que ya se encuentra diseñada.
2.	Difundir la presentación en formato PDF al personal de la Institución, utilizando los correos institucionales y los grupos de WhatsApp.
3.	Conversatorios presenciales por áreas.
4.	Presentaciones magistrales.
Cronograma de actividades
</t>
  </si>
  <si>
    <t>La oficina de Planeación ha venido dando cumpliemiento a la estrategia de  de capacitación de Plataforma Estratégica, para el segundo trimestre de 2025, se realizaron  presentaciones las siguientes presentaciones magistrales:
 En el marco de la jornada de inducción realizada el día 06 de junio, se realizó la capacitación magistral sobre Plataforma Estratégica, dirigida al personal nuevo de la Institución.
Se realizó capacitación sobre Plataforma Estratégica a la Asociación de Usuarios de la institución el día 10 de junio.</t>
  </si>
  <si>
    <t>El día 12 de septiembre se realizó la socialización de la Plataforma Estratégica en el marco de la jornada de Inducción y Reinducción.
En el tercer trimestr, se llevó a cabo la socialización virtual de la Plataforma Estratégica, dando cumplimiento al cronograma establecido, está actividad se complementó con la aplicación de un pre test y un pos test, que se realizó utilizando el formulario de Google, se asignó un código QR para mayor apropiación; ello permitió medir el grado de conocimiento, sobre aspectos importantes, relacionados con los componentes de la Plataforma. Posteriormente, se realizó un informe con los resultados, y se remitió a través de correo electrónico a la Gerencia, Control Interno, Planeación, Talento Humano y MIPG.
Se concluye que desde la oficina de Planeación  ha desarrollado la estrategia de capacitación sobre Plataforma Estratégica cumpliendo a cabalidad con las actividades programadas en el cronograma propuesto.
Participaron:
124 funcionarios en Jornadas de Inducción
73 funcionarios respondieron PRE TEST
31 funcionarios respondieron POS TEST
10 miembros de la Asociación de Usuarios
Compromiso:
Continuar realizando las capacitaciones magistrales, según programación de jornadas de Inducción y Reinducción.</t>
  </si>
  <si>
    <t>Seguimiento al Plan de Desarrollo Institucional 2024 – 2028 como herramienta estratégica en la gestión y el mejoramiento continuo</t>
  </si>
  <si>
    <t>Indicadores del plan de desarrollo
Indicadores del plan de acción 
Informes de gestión
Rendición de cuentas</t>
  </si>
  <si>
    <t>Proyección del nuevo plan de desarrollo</t>
  </si>
  <si>
    <t>Número de metas cumplidas del plan de desarrollo / Número de metas programadas</t>
  </si>
  <si>
    <t>Desde la oficina de planeación se realiza el seguimiento al Plan de Acción; para ello se solicitó a los lideres responsables un informe de avance que evidencie el cumplimiento de las estrategias e indicadores propuestos en el Plan Operativo Anual, se brindó asistencia técnica a las diferentes áreas y se realiza un informe consolidado para presentar a la gerencia.
Se coordino la jornada de rendición de cuentas de la vigencia 2024, la cual se realizó en el Auditorio de la Institución el día 04 de abril del presente año.</t>
  </si>
  <si>
    <t xml:space="preserve">
Desde la oficina de planeación se realiza el seguimiento al Plan de Acción; para ello se solicitó a los lideres responsables un informe de avance que evidencie el cumplimiento de las estrategias e indicadores propuestos en el Plan Operativo Anual, se brindó asistencia técnica a las diferentes áreas y se realiza un informe consolidado para presentar a la gerencia.
El resultado del indicador No. 3 de la resolución 408 de 2018 es del 40%, cincuenta puntos porcentuales por debajo del estándar exigido.</t>
  </si>
  <si>
    <t>Desde la oficina de planeación se realiza el seguimiento al Plan de Acción; para ello se solicitó a los lideres responsables un informe de avance que evidencie el cumplimiento de las estrategias e indicadores propuestos en el Plan Operativo Anual, se brindó asistencia técnica a las diferentes áreas y se realiza un informe consolidado para presentar a la gerencia.
El resultado del indicador No. 3 de la resolución 408 de 2018 es del 40%, cincuenta puntos porcentuales por debajo del estándar exigido.</t>
  </si>
  <si>
    <t>Cumplimiento en el desarrollo del Modelo Integrado de Planeación y Gestión MIPG Institucional</t>
  </si>
  <si>
    <t>Diligenciamiento del FURAG
Análisis y proyección del plan de acción integrado MIPG
Priorización de la metas propuestas por cada vigencia</t>
  </si>
  <si>
    <t>Índice desempeño institucional 2023 
66 Puntos</t>
  </si>
  <si>
    <t>Incremento por cada vigencia de 5 puntos en el índice de desempeño institucional</t>
  </si>
  <si>
    <t>LIDER MIPG</t>
  </si>
  <si>
    <r>
      <t>En cumplimiento de los lineamientos establecidos en el Modelo Integrado de Planeación y Gestión – MIPG, y con el propósito de fortalecer la gestión institucional, avanzar en la mejora continua, y dar cumplimiento al Plan de Desarrollo Insititucional, durante el primer trimestre de la vigencia 2025 se desarrollaron las siguientes acciones estratégicas:</t>
    </r>
    <r>
      <rPr>
        <b/>
        <sz val="11"/>
        <color theme="1"/>
        <rFont val="Century Gothic"/>
        <family val="2"/>
      </rPr>
      <t xml:space="preserve"> EJECUCION DE LAS FASES 1 Y 2 PARA EL CUMPLIMIENTO DEL DESARROLLO DE MIPG</t>
    </r>
    <r>
      <rPr>
        <sz val="11"/>
        <color theme="1"/>
        <rFont val="Century Gothic"/>
        <family val="2"/>
      </rPr>
      <t xml:space="preserve">
1. </t>
    </r>
    <r>
      <rPr>
        <b/>
        <sz val="11"/>
        <color theme="1"/>
        <rFont val="Century Gothic"/>
        <family val="2"/>
      </rPr>
      <t xml:space="preserve">FASE1 Actualización de autodiagnósticos: </t>
    </r>
    <r>
      <rPr>
        <sz val="11"/>
        <color theme="1"/>
        <rFont val="Century Gothic"/>
        <family val="2"/>
      </rPr>
      <t xml:space="preserve">Se realizó la revisión y actualización integral de los autodiagnósticos correspondientes a la totalidad de las políticas de gestión y desempeño institucional que aplican en el marco del MIPG, como insumo fundamental para la toma de decisiones y la planeación de acciones de mejora.
3. </t>
    </r>
    <r>
      <rPr>
        <b/>
        <sz val="11"/>
        <color theme="1"/>
        <rFont val="Century Gothic"/>
        <family val="2"/>
      </rPr>
      <t>FASE 2 Diligenciamiento del FURAG</t>
    </r>
    <r>
      <rPr>
        <sz val="11"/>
        <color theme="1"/>
        <rFont val="Century Gothic"/>
        <family val="2"/>
      </rPr>
      <t>: Se llevó a cabo la etapa de preparación técnica y operativa para el diligenciamiento del Formulario Único de Reporte y Avance de la Gestión – FURAG, incluyendo la socialización de lineamientos, consolidación de información preliminar y articulación con los lideres de políticas que intervienen en el proceso.
Se efectuó el reporte de información en el FURAG, en coordinación con los líderes de proceso y responsables de cada política, garantizando la calidad, veracidad y oportunidad de la información reportada ante el Departamento Administrativo de la Función Pública, el aplicativo para el reporte según lo indica la circular externa No 100-003 de 2025.
Estas acciones contribuyen al fortalecimiento del sistema de gestión institucional, promoviendo una cultura de evaluación, transparencia y mejora continua.</t>
    </r>
  </si>
  <si>
    <r>
      <rPr>
        <b/>
        <sz val="11"/>
        <color theme="1"/>
        <rFont val="Century Gothic"/>
        <family val="2"/>
      </rPr>
      <t xml:space="preserve">INDICADOR: </t>
    </r>
    <r>
      <rPr>
        <sz val="11"/>
        <color theme="1"/>
        <rFont val="Century Gothic"/>
        <family val="2"/>
      </rPr>
      <t xml:space="preserve">
Nombre del Indicador:
Avance en la Ejecución de Fases del Modelo MIPG Institucional
</t>
    </r>
    <r>
      <rPr>
        <b/>
        <sz val="11"/>
        <color theme="1"/>
        <rFont val="Century Gothic"/>
        <family val="2"/>
      </rPr>
      <t xml:space="preserve">
FORMULA:
</t>
    </r>
    <r>
      <rPr>
        <sz val="11"/>
        <color theme="1"/>
        <rFont val="Century Gothic"/>
        <family val="2"/>
      </rPr>
      <t xml:space="preserve">(No de Fases EJECUTADAS para el cumplimiento del desarrollo del Modelo Integrado  de Planeación y Gestión MIPG Institucional/  No de Fases PROYECTADAS par el cumplimiento del desarrollo del Modelo Integrado  de Planeación y Gestión MIPG Institucional) x 100 =
</t>
    </r>
    <r>
      <rPr>
        <b/>
        <sz val="11"/>
        <color theme="1"/>
        <rFont val="Century Gothic"/>
        <family val="2"/>
      </rPr>
      <t xml:space="preserve">
DESCRIPCIÓN:
</t>
    </r>
    <r>
      <rPr>
        <sz val="11"/>
        <color theme="1"/>
        <rFont val="Century Gothic"/>
        <family val="2"/>
      </rPr>
      <t xml:space="preserve">Este indicador mide el porcentaje de fases del Modelo Integrado de Planeación y Gestión (MIPG) que han sido ejecutadas, con respecto al total de fases proyectadas en la institución.
</t>
    </r>
    <r>
      <rPr>
        <b/>
        <sz val="11"/>
        <color theme="1"/>
        <rFont val="Century Gothic"/>
        <family val="2"/>
      </rPr>
      <t>APLICACIÓN DE LA FORMULA</t>
    </r>
    <r>
      <rPr>
        <sz val="11"/>
        <color theme="1"/>
        <rFont val="Century Gothic"/>
        <family val="2"/>
      </rPr>
      <t xml:space="preserve">
(2/5) X 100 = 40%
</t>
    </r>
    <r>
      <rPr>
        <b/>
        <sz val="11"/>
        <color theme="1"/>
        <rFont val="Century Gothic"/>
        <family val="2"/>
      </rPr>
      <t xml:space="preserve">
RESULTADO
</t>
    </r>
    <r>
      <rPr>
        <sz val="11"/>
        <color theme="1"/>
        <rFont val="Century Gothic"/>
        <family val="2"/>
      </rPr>
      <t>Se reporta un porcentaje de avance del 40% respecto a la ejecución de las fases que requiere la implementación del modelo integrado de planeación y Gestión en la entidad (5 fases en total), dando cumplimiento a cada una de las fases establecidas para el trimestre I de 2025 (Fase 1 y 2)  tal como se documentó en el reporte de avances.  Se continúa trabajando en pro del mejoramiento continuo y el fortalecimiento en la implementación del Modelo Integrado de Planeación y Gestión en la Ese Hospital Departamental San Antonio de Padua de la Plata Huila.</t>
    </r>
  </si>
  <si>
    <r>
      <t>En cumplimiento de las disposiciones del Departamento Administrativo de la Función Pública – DAFP, la ESE Hospital Departamental San Antonio de Padua de La Plata realizó el diligenciamiento oportuno y completo del Formulario Único de Reporte de Avance a la Gestión – FURAG, correspondiente a la vigencia 2024.
Posteriormente, se recibieron los resultados oficiales emitidos por el DAFP, en los cuales la entidad obtuvo una calificación de 82,9 puntos en el Índice de Desempeño Institucional – IDI, frente a una línea base de 66 puntos obtenidos en la vigencia 2023.
Este resultado permite evidenciar el cumplimiento del Indicador No. 10 del Plan de Desarrollo, relacionado con el objetivo de incrementar en al menos 5 puntos la calificación del FURAG frente a la vigencia anterior, superando ampliamente la meta establecida</t>
    </r>
    <r>
      <rPr>
        <b/>
        <sz val="11"/>
        <color theme="1"/>
        <rFont val="Aptos Narrow"/>
        <family val="2"/>
        <scheme val="minor"/>
      </rPr>
      <t xml:space="preserve">.
</t>
    </r>
    <r>
      <rPr>
        <sz val="11"/>
        <color theme="1"/>
        <rFont val="Aptos Narrow"/>
        <family val="2"/>
        <scheme val="minor"/>
      </rPr>
      <t xml:space="preserve">
</t>
    </r>
  </si>
  <si>
    <r>
      <t>Indicador:</t>
    </r>
    <r>
      <rPr>
        <sz val="12"/>
        <rFont val="Aptos Narrow"/>
        <family val="2"/>
        <scheme val="minor"/>
      </rPr>
      <t xml:space="preserve"> Incremento en puntos del IDI-FURAG respecto a la línea base
</t>
    </r>
    <r>
      <rPr>
        <b/>
        <sz val="12"/>
        <rFont val="Aptos Narrow"/>
        <family val="2"/>
        <scheme val="minor"/>
      </rPr>
      <t xml:space="preserve">
Fórmula: </t>
    </r>
    <r>
      <rPr>
        <sz val="12"/>
        <rFont val="Aptos Narrow"/>
        <family val="2"/>
        <scheme val="minor"/>
      </rPr>
      <t xml:space="preserve">Calificación IDI vigencia actual – Calificación línea base (vigencia 2023)
</t>
    </r>
    <r>
      <rPr>
        <b/>
        <sz val="12"/>
        <rFont val="Aptos Narrow"/>
        <family val="2"/>
        <scheme val="minor"/>
      </rPr>
      <t xml:space="preserve">
Línea base: </t>
    </r>
    <r>
      <rPr>
        <sz val="12"/>
        <rFont val="Aptos Narrow"/>
        <family val="2"/>
        <scheme val="minor"/>
      </rPr>
      <t xml:space="preserve">66 puntos (2023)
</t>
    </r>
    <r>
      <rPr>
        <b/>
        <sz val="12"/>
        <rFont val="Aptos Narrow"/>
        <family val="2"/>
        <scheme val="minor"/>
      </rPr>
      <t xml:space="preserve">
Meta esperada (2024): </t>
    </r>
    <r>
      <rPr>
        <sz val="12"/>
        <rFont val="Aptos Narrow"/>
        <family val="2"/>
        <scheme val="minor"/>
      </rPr>
      <t xml:space="preserve">Incrementar al menos 5 puntos
</t>
    </r>
    <r>
      <rPr>
        <b/>
        <sz val="12"/>
        <rFont val="Aptos Narrow"/>
        <family val="2"/>
        <scheme val="minor"/>
      </rPr>
      <t xml:space="preserve">
Resultado : </t>
    </r>
    <r>
      <rPr>
        <sz val="12"/>
        <rFont val="Aptos Narrow"/>
        <family val="2"/>
        <scheme val="minor"/>
      </rPr>
      <t xml:space="preserve">82,9 puntos
</t>
    </r>
    <r>
      <rPr>
        <b/>
        <sz val="12"/>
        <rFont val="Aptos Narrow"/>
        <family val="2"/>
        <scheme val="minor"/>
      </rPr>
      <t xml:space="preserve">
Cumplimiento: </t>
    </r>
    <r>
      <rPr>
        <sz val="12"/>
        <rFont val="Aptos Narrow"/>
        <family val="2"/>
        <scheme val="minor"/>
      </rPr>
      <t>16,9 puntos de incremento</t>
    </r>
    <r>
      <rPr>
        <b/>
        <sz val="12"/>
        <rFont val="Aptos Narrow"/>
        <family val="2"/>
        <scheme val="minor"/>
      </rPr>
      <t xml:space="preserve"> (Meta superada en un 338%)</t>
    </r>
  </si>
  <si>
    <r>
      <t xml:space="preserve">En cumplimiento de las disposiciones establecidas por el Departamento Administrativo de la Función Pública – DAFP, la ESE Hospital Departamental San Antonio de Padua de La Plata mantuvo  el cumplimiento del diligenciamiento oportuno y completo del Formulario Único de Reporte de Avance a la Gestión – FURAG, correspondiente a la vigencia 2024. </t>
    </r>
    <r>
      <rPr>
        <sz val="11"/>
        <color theme="1"/>
        <rFont val="Century Gothic"/>
        <family val="2"/>
      </rPr>
      <t xml:space="preserve">(Diligenciamiento Anual) 
</t>
    </r>
    <r>
      <rPr>
        <sz val="11"/>
        <color theme="1"/>
        <rFont val="Aptos Narrow"/>
        <family val="2"/>
        <scheme val="minor"/>
      </rPr>
      <t xml:space="preserve">
Durante el trimestre anterior (II), la entidad recibió los resultados oficiales emitidos por el DAFP, en los cuales obtuvo una calificación de 82,9 puntos en el Índice de Desempeño Institucional – IDI, frente a una línea base de 66 puntos obtenidos en la vigencia 2023.
Este resultado permitió cumplir y superar la meta establecida en el Indicador No. 10 del Plan de Desarrollo, orientado a incrementar en al menos 5 puntos la calificación FURAG frente a la vigencia anterior (el incremento fue de 16,9 puntos). Por lo anterior, para el trimestre III se mantiene el cumplimiento de la meta programada, garantizando la sostenibilidad de los avances institucionales alcanzados.</t>
    </r>
  </si>
  <si>
    <t>Indicador: Incremento en puntos del IDI-FURAG respecto a la línea base
Fórmula: Calificación IDI vigencia actual – Calificación línea base (vigencia 2023)
Línea base: 66 puntos (2023)
Meta esperada (2024): Incrementar al menos 5 puntos
Resultado : 82,9 puntos
Cumplimiento: 16,9 puntos de incremento (Meta superada en un 338%)</t>
  </si>
  <si>
    <t>Proyección, elaboración y presentación de proyectos de infraestructura y dotación de equipos biomédicos ante la Secretaria de Salud Departamental y el Ministerio de salud y protección social</t>
  </si>
  <si>
    <r>
      <t xml:space="preserve">Radicación de las iniciativas ante el plan </t>
    </r>
    <r>
      <rPr>
        <sz val="11"/>
        <color rgb="FFFF0000"/>
        <rFont val="Century Gothic"/>
        <family val="2"/>
      </rPr>
      <t>decenal</t>
    </r>
    <r>
      <rPr>
        <sz val="11"/>
        <color rgb="FF000000"/>
        <rFont val="Century Gothic"/>
        <family val="2"/>
      </rPr>
      <t xml:space="preserve"> de salud
Seguimiento a los proyectos en fase final Ampliación de las Áreas de Laboratorio Clínico y Urgencias, Construcción de Nueva Área de Hospitalización</t>
    </r>
  </si>
  <si>
    <t>9 iniciativas inscritas ante el plan bienal ajuste 5 2024-2025</t>
  </si>
  <si>
    <t xml:space="preserve">Proyectos ejecutados en la institución </t>
  </si>
  <si>
    <t>Ver componente Ampliación de Servicios, Línea Estratégica Misional, Estrategias 51, 52, 53, 55 y 57.</t>
  </si>
  <si>
    <t xml:space="preserve">
</t>
  </si>
  <si>
    <t>Se incluye el tercer proyecto priorizado “construcción  de la unidad de salud mental 
con internación en la ese hospital departamental san Antonio de Padua de la Plata, 
Huila” y cuarto proyecto</t>
  </si>
  <si>
    <t>GESTIÓN DE CONTRATACIÓN</t>
  </si>
  <si>
    <t>Disponer las reglas, procedimientos y principios que regirán la contratación en la E.S.E Hospital Departamental San Antonio de Padua</t>
  </si>
  <si>
    <t>Actualización del Manual, Estatuto y Procedimiento de Contratación de la E.S.E</t>
  </si>
  <si>
    <t>Documentos actualizados, socializados y evaluados según el componente normativo de su reglamentación y los procedimientos que lo desarrollen</t>
  </si>
  <si>
    <t>Manual 
Res. 635 del 23 Diciembre de 2014
Estatuto
Acuerdo 007 del 17 Junio de 2014</t>
  </si>
  <si>
    <t>Documentos actualizados, socializados y evaluados</t>
  </si>
  <si>
    <t>OFICINA DE CONTRATACIÓN - EQUIPO JURIDICO</t>
  </si>
  <si>
    <t>Durante el Primer Trimestre de 2025 se realizaron los procesos contractuales de acuerdo con los nuevos Estatuto y Manual de Contratación que fueron actualizados según el Acuerdo 010 de 2024 y la Resolución 329 de 2024</t>
  </si>
  <si>
    <t>Durante el Segundo Trimestre de 2025 se realizaron los procesos contractuales de acuerdo con los Estatuto y Manual de Contratación que fueron actualizados según el Acuerdo 010 de 2024 y la Resolución 329 de 2024 respectivamente. 
De igual manera se socializaron tanto el Estatuto como el Manual con las personas intervinientes en los procesos contractuales, así mismo se publicación el Contratación de la página Web de la ESE.
Teniendo en cuenta los criterios del indicador, esta pendiente la evaluación, la cual equivale al 10% restante.
Evidencia:
Acta 001 de 2024 de Socialización</t>
  </si>
  <si>
    <t>Durante el Tercer Trimestre de 2025 se realizaron los procesos contractuales de acuerdo con el Estatuto y el Manual de Contratación vigentes
Teniendo en cuenta los criterios del indicador, esta pendiente la evaluación, la cual equivale al 10% restante.</t>
  </si>
  <si>
    <t>Operativizar el comité de contratación y definir la periodicidad</t>
  </si>
  <si>
    <t>Actas de comité</t>
  </si>
  <si>
    <t>Res. 225 del 25 Abril del 2018</t>
  </si>
  <si>
    <t xml:space="preserve">Numero de comités realizados en la vigencias / Número de comités programados </t>
  </si>
  <si>
    <t>Se reunió el Comité para evaluar propuestas para la Compra del Arco en C</t>
  </si>
  <si>
    <t>Se realizó reunión del Comité de Compras y el acta se encuentra en proceso de aprobación y firmas, el líder de proceso se compromete a adjuntarla.
Teniendo en cuenta que la resolución 225 del 25 de abril de 2018, no plantea la periodicidad, no es posible hacer trazabilidad de los comités realizados versus los programados, por ello, se obtiene el 25% como puntaje máximo del trimestre, con la realización del comité de compras.</t>
  </si>
  <si>
    <t>No se programó reunión del Comité de Contratacion y Compras, lo que no debería afectar la calificación del indicador, ya que no se esta incumpliendo con ningun cronograma ni teniendo en cuenta que la Resolución 225-2018 no plantea periodicidad</t>
  </si>
  <si>
    <t>Aportar mayor trazabilidad e incremento en el control de los procesos asociados a la contratación</t>
  </si>
  <si>
    <t>Cargue información SECOP II</t>
  </si>
  <si>
    <t>Actualmente la institución carga información según los contratos realizados</t>
  </si>
  <si>
    <t>Número de contratos cargados en el SECOP cada mes</t>
  </si>
  <si>
    <t>Se realizó la publicación de la contratación en la Plataforma del SECOP II en los términos establecidos así:  Enero 94 Contratos, Febrero 62 Contratos y Marzo 71 Contratos</t>
  </si>
  <si>
    <t>Se realizó la publicación de la contratación en la Plataforma del SECOP II en los términos establecidos así:  Abril 10 Contratos, Mayo 41 Contratos y Junio 51 Contratos.
En este indicador es importante resaltar un error que se cometió en la medición del primer trimestre, puesto que se valoró el 100%.  El error radica en que se debió asignar el 25% puesto que es el puntaje máximo para el trimestre, así las cosas, obteniendo el puntaje máximo del 25% en el segundo trimestre, el acumulado sería del 50%.</t>
  </si>
  <si>
    <t>Se realizó la publicación de la contratación en la Plataforma del SECOP II en los términos establecidos así:  Julio 34 Contratos, Agosto 55 Contratos y Septiembre 41 Contratos</t>
  </si>
  <si>
    <t xml:space="preserve">Realizar capacitaciones de estudios previos internos y externos para los supervisores de la institución </t>
  </si>
  <si>
    <t>Informes de las capacitaciones realizadas y adherencia</t>
  </si>
  <si>
    <t>No hay línea base</t>
  </si>
  <si>
    <t>Número de capacitaciones realizadas en el año / Número capacitaciones programadas</t>
  </si>
  <si>
    <t>No se realizó ninguna capacitación</t>
  </si>
  <si>
    <t xml:space="preserve">No se realizó ninguna capacitación en el tercer trimestre. En articulación con el área Jurídica, se incluirá el tema de estudios previos en la capacitación que se realizará en el cuarto trimestre, en el marco del cumplimiento al Plan de Acción de Prevención del Daño Antijuridico. </t>
  </si>
  <si>
    <t>GESTIÓN JURIDICA</t>
  </si>
  <si>
    <t xml:space="preserve">Establecer los lineamientos generales para prevenir la materialización de situaciones generadoras de daño antijurídico, fortaleciendo la gestión jurídica en la Institución </t>
  </si>
  <si>
    <t>Actualización Seguimiento política de prevención del daño antijurídico</t>
  </si>
  <si>
    <t xml:space="preserve">Determinar y gestionar acciones correctivas y de mejora para cumplir con el objetivo del proceso.
Video explicativo de la política </t>
  </si>
  <si>
    <t>Política del Daño Antijuridico Ver. 3 Agosto de 2021</t>
  </si>
  <si>
    <t>Documento 
Medición de la adherencia de la Política
Video</t>
  </si>
  <si>
    <t>EQUIPO JURIDICO</t>
  </si>
  <si>
    <t xml:space="preserve">En el marco del seguimiento del plan de desarrollo, se ha realizado una actualización exhaustiva de la normativa vigente, identificando y derogando aquellas disposiciones que se encuentran obsoletas o no se ajustan a la realidad actual. Esta acción se enmarca dentro de la política de daño antijurídico, con el objetivo de prevenir y mitigar los riesgos asociados a la defensa judicial de la entidad.
</t>
  </si>
  <si>
    <r>
      <rPr>
        <b/>
        <sz val="11"/>
        <color theme="1"/>
        <rFont val="Century Gothic"/>
        <family val="2"/>
      </rPr>
      <t>Documento 8..33%</t>
    </r>
    <r>
      <rPr>
        <sz val="11"/>
        <color theme="1"/>
        <rFont val="Century Gothic"/>
        <family val="2"/>
      </rPr>
      <t xml:space="preserve">
Se realizó la  actualización de la Politica de Prevención del Daño Antijuridico  y fue incluida en la Resolución 173 del 16 de junio de 2025.
se revisaron y actualizaron los lineamientos y procedimientos para prevenir el daño antijurídico en la institución.
Se incluyeron nuevas estrategias y mecanismos para identificar y mitigar riesgos.
Se fortaleció la capacidad institucional para responder a situaciones de daño antijurídico.
</t>
    </r>
    <r>
      <rPr>
        <b/>
        <sz val="11"/>
        <color theme="1"/>
        <rFont val="Century Gothic"/>
        <family val="2"/>
      </rPr>
      <t xml:space="preserve">Medición de la adherencia de la Política 8.33%
</t>
    </r>
    <r>
      <rPr>
        <sz val="11"/>
        <color theme="1"/>
        <rFont val="Century Gothic"/>
        <family val="2"/>
      </rPr>
      <t xml:space="preserve">En el mes de junio se realizó socialización con un pre -test y pos -tesrt través de una encuesta en google, para el siguiente trimestre se realizará la capacitación a las áreas asitancial y administrativa.
</t>
    </r>
    <r>
      <rPr>
        <b/>
        <sz val="11"/>
        <color theme="1"/>
        <rFont val="Century Gothic"/>
        <family val="2"/>
      </rPr>
      <t xml:space="preserve">Video 0%
</t>
    </r>
    <r>
      <rPr>
        <sz val="11"/>
        <color theme="1"/>
        <rFont val="Century Gothic"/>
        <family val="2"/>
      </rPr>
      <t>No se ha realizado avance, se programa el cumplimiento para el siguiente trimestre.</t>
    </r>
  </si>
  <si>
    <r>
      <rPr>
        <b/>
        <sz val="11"/>
        <color theme="1"/>
        <rFont val="Century Gothic"/>
        <family val="2"/>
      </rPr>
      <t xml:space="preserve">Documento: </t>
    </r>
    <r>
      <rPr>
        <sz val="11"/>
        <color theme="1"/>
        <rFont val="Century Gothic"/>
        <family val="2"/>
      </rPr>
      <t xml:space="preserve">La Politica se encuentra debidamente actualizada e incluída bajo la resolución 173 del 16 de junio de 2025, por tante el porcentaje proporcional sería del 16.66%, para lograr el cumplimiento total.
</t>
    </r>
    <r>
      <rPr>
        <b/>
        <sz val="11"/>
        <color theme="1"/>
        <rFont val="Century Gothic"/>
        <family val="2"/>
      </rPr>
      <t xml:space="preserve">Medición de la adherencia de la Política: </t>
    </r>
    <r>
      <rPr>
        <sz val="11"/>
        <color theme="1"/>
        <rFont val="Century Gothic"/>
        <family val="2"/>
      </rPr>
      <t xml:space="preserve">El día 05 de septiembre se realizó socialización de la Politica al personal Administrativo, queda pendiente la capacitación presencial al sárea asistencial, puesto que ya se realizó de manera virtual en el mes de julio. por tanto el porcentaje para este trimestre es del 8.33%
</t>
    </r>
    <r>
      <rPr>
        <b/>
        <sz val="11"/>
        <color theme="1"/>
        <rFont val="Century Gothic"/>
        <family val="2"/>
      </rPr>
      <t xml:space="preserve">Video: </t>
    </r>
    <r>
      <rPr>
        <sz val="11"/>
        <color theme="1"/>
        <rFont val="Century Gothic"/>
        <family val="2"/>
      </rPr>
      <t>Ya se cumplió con lo requerido, la evidencia reposa en el correo electronico, pendiente la publicación en la página web institucional. Por tanto el porcentaje de complimiento proporcional es del 25%</t>
    </r>
  </si>
  <si>
    <r>
      <rPr>
        <b/>
        <sz val="11"/>
        <color theme="1"/>
        <rFont val="Century Gothic"/>
        <family val="2"/>
      </rPr>
      <t>Documento</t>
    </r>
    <r>
      <rPr>
        <sz val="11"/>
        <color theme="1"/>
        <rFont val="Century Gothic"/>
        <family val="2"/>
      </rPr>
      <t xml:space="preserve">: La Política se encuentra debidamente actualizada e incluida bajo la resolución 173 del 16 de junio de 2025, para lograr el cumplimiento total.
</t>
    </r>
    <r>
      <rPr>
        <b/>
        <sz val="11"/>
        <color theme="1"/>
        <rFont val="Century Gothic"/>
        <family val="2"/>
      </rPr>
      <t>Medición de la adherencia de la Política:</t>
    </r>
    <r>
      <rPr>
        <sz val="11"/>
        <color theme="1"/>
        <rFont val="Century Gothic"/>
        <family val="2"/>
      </rPr>
      <t xml:space="preserve"> El día 05 de septiembre se realizó socialización de la política al personal Administrativo, el día 23 de noviembre se realizó la capacitación presencial al área asistencial. por tanto, se está cumpliendo con el porcentaje total para este trimestre.
</t>
    </r>
    <r>
      <rPr>
        <b/>
        <sz val="11"/>
        <color theme="1"/>
        <rFont val="Century Gothic"/>
        <family val="2"/>
      </rPr>
      <t xml:space="preserve">Video: </t>
    </r>
    <r>
      <rPr>
        <sz val="11"/>
        <color theme="1"/>
        <rFont val="Century Gothic"/>
        <family val="2"/>
      </rPr>
      <t>Ya se cumplió con lo requerido, la evidencia reposa en el correo electrónico, pendiente la publicación en la página web institucional. Por lo cual se logra el cumplimiento total.</t>
    </r>
  </si>
  <si>
    <t>Proyección del Plan Anual de prevención del daño antijuridico</t>
  </si>
  <si>
    <t>Plan anual socializado y evaluado</t>
  </si>
  <si>
    <t xml:space="preserve">Documento 
Medición de la adherencia </t>
  </si>
  <si>
    <t>El equipo jurídico encargado de recepcionar demandas, tutelas y requerimientos que generan un detrimento patrimonial a la E.S.E. ha sido instruido para realizar un análisis detallado de las causas primarias y subcausas de estos eventos. Para ello, se considerarán factores como:
- Frecuencia: Análisis de la frecuencia con que se presentan las demandas y requerimientos.
- Valor de las pretensiones: Evaluación del valor económico de las pretensiones y su impacto en el patrimonio de la entidad.
PLAN DE ACCIÓN
Con base en el análisis realizado, se elaborará un plan de acción que permita prevenir o superar las actividades litigiosas generadas por los hechos identificados. El plan incluirá estrategias y medidas concretas para abordar las causas primarias y subcausas de detrimento patrimonial, con el objetivo de minimizar los riesgos y proteger los intereses de la entidad.</t>
  </si>
  <si>
    <r>
      <rPr>
        <b/>
        <sz val="11"/>
        <color theme="1"/>
        <rFont val="Century Gothic"/>
        <family val="2"/>
      </rPr>
      <t>Documento</t>
    </r>
    <r>
      <rPr>
        <sz val="11"/>
        <color theme="1"/>
        <rFont val="Century Gothic"/>
        <family val="2"/>
      </rPr>
      <t xml:space="preserve"> 12.5%
Se elaboró y aprobó el Plan Anual de Prevención del Daño Antijurídico y Comité de Conciliación y Defensa Judicial. Este plan se encuentra incluido en la Resolución 173 del 16 de junio de 2025.
</t>
    </r>
    <r>
      <rPr>
        <b/>
        <sz val="11"/>
        <color theme="1"/>
        <rFont val="Century Gothic"/>
        <family val="2"/>
      </rPr>
      <t xml:space="preserve">Medición de la adherencia 12.5%
</t>
    </r>
    <r>
      <rPr>
        <sz val="11"/>
        <color theme="1"/>
        <rFont val="Century Gothic"/>
        <family val="2"/>
      </rPr>
      <t xml:space="preserve">Se realizó la socialización a través de los correos electrónicos
</t>
    </r>
    <r>
      <rPr>
        <b/>
        <sz val="11"/>
        <color theme="1"/>
        <rFont val="Century Gothic"/>
        <family val="2"/>
      </rPr>
      <t>Nota</t>
    </r>
    <r>
      <rPr>
        <sz val="11"/>
        <color theme="1"/>
        <rFont val="Century Gothic"/>
        <family val="2"/>
      </rPr>
      <t>: El equipo Juridico ha cumplido con los compromisos realizados en el primer trimestre, por tanto se asigna un 15% adiciona para el trimestre actual, asi las cosas se cumpliría con el 50% al segundo trimestre.</t>
    </r>
  </si>
  <si>
    <r>
      <rPr>
        <b/>
        <sz val="11"/>
        <color theme="1"/>
        <rFont val="Century Gothic"/>
        <family val="2"/>
      </rPr>
      <t xml:space="preserve">Documento: </t>
    </r>
    <r>
      <rPr>
        <sz val="11"/>
        <color theme="1"/>
        <rFont val="Century Gothic"/>
        <family val="2"/>
      </rPr>
      <t xml:space="preserve">El Plan Anual se encuentra elaborado y apropiado mediante resolución 173 del 19 de junio de 2025, el mismo es sujero a seguimiento semestral por parte de la Oficina de Planeación. Por tanto se cumple a cabalidad con el requerimiento del PDI, así las cosas el porcentaje de cumplimiento proporcional es del 25%
</t>
    </r>
    <r>
      <rPr>
        <b/>
        <sz val="11"/>
        <color theme="1"/>
        <rFont val="Century Gothic"/>
        <family val="2"/>
      </rPr>
      <t xml:space="preserve">Medición de la adherencia: </t>
    </r>
    <r>
      <rPr>
        <sz val="11"/>
        <color theme="1"/>
        <rFont val="Century Gothic"/>
        <family val="2"/>
      </rPr>
      <t>Se realizó la respectiva socialización a través de los correos institucionales, la evidencia reposa en el informe del segundo trimestre, asi las cosas el porcentaje de cumplimiento proporcional es del 25%</t>
    </r>
  </si>
  <si>
    <t>Operativizar el comité</t>
  </si>
  <si>
    <t>Actas de seguimiento según periodicidad establecida bajo Resolución</t>
  </si>
  <si>
    <t>3 Actas comité 2024</t>
  </si>
  <si>
    <t>Numero de actas en la vigencia / Numero de comités programados</t>
  </si>
  <si>
    <t>CTUALIZACIÓN DE LA RESOLUCIÓN 323 DE 2019 DEL COMITÉ JURÍDICO
En el marco del seguimiento del plan de desarrollo, el Comité Jurídico se encuentra en proceso de actualización de la Resolución 323 de 2019. Debido a que la normativa vigente ha sufrido cambios y derogaciones, el Comité ha considerado necesario realizar una actualización normativa para garantizar su buen funcionamiento.
OBJETIVO DE LA ACTUALIZACIÓN
El objetivo de esta actualización es asegurar que el Comité Jurídico opere de acuerdo con la normativa vigente y cumpla con los lineamientos establecidos. Para lograrlo, se están revisando y actualizando los siguientes aspectos:
- Normativa derogada: Se están identificando y derogando las disposiciones que ya no se encuentran vigentes.
- Nuevas disposiciones: Se están incorporando las nuevas disposiciones y normativas que se han establecido.
RESULTADOS ESPERADOS
Con esta actualización, el Comité Jurídico podrá:
- Funcionar correctamente: Garantizar su buen funcionamiento y cumplimiento de los lineamientos establecidos.
- Cumplir con los objetivos: Continuar cumpliendo con los objetivos y metas establecidas en el plan de desarrollo.</t>
  </si>
  <si>
    <r>
      <t xml:space="preserve">La Resolución 323 de 2019, que regulaba el Comité de Conciliación y Defensa Judicial de la E.S.E. Hospital Departamental San Antonio de Padua, fue actualizada mediante la Resolución 107 de abril de 2025. Esta nueva resolución entró en vigor en mayo de 2025, mes siguiente a su emisión.
-	Se actualizó la normativa del Comité de Conciliación y Defensa Judicial para adecuarla a las necesidades actuales de la institución.
-	Se emitió la Resolución 107 de abril de 2025, que regula el Comité de Conciliación y Defensa Judicial.
-	Se inició la implementación de la nueva normativa en mayo de 2025.
-	Se socializo mediante correo electrónico la actualización de la resolución al personal correspondiente 
Se realizó el comité del mes de mayo y junio, se anexan las respectivas actas como evidencia.
</t>
    </r>
    <r>
      <rPr>
        <b/>
        <sz val="11"/>
        <color theme="1"/>
        <rFont val="Century Gothic"/>
        <family val="2"/>
      </rPr>
      <t>Nota: Teniendo en cuenta que el équipo Juridico cumplió con los compromisos adquiridos en el seguimiento al primer trimestre, se asigna el puntaje adicional del 10%, asi las cosas se cumple con la expectativa del 50% para el acumulado en el segundo trimestre.</t>
    </r>
    <r>
      <rPr>
        <sz val="11"/>
        <color theme="1"/>
        <rFont val="Century Gothic"/>
        <family val="2"/>
      </rPr>
      <t xml:space="preserve">
</t>
    </r>
  </si>
  <si>
    <t>Capacitación en responsabilidad médica</t>
  </si>
  <si>
    <t>Informe de la capacitaciones programas en la vigencia y lista de asistencia</t>
  </si>
  <si>
    <t>2 Informes al año</t>
  </si>
  <si>
    <t>Las capacitaciones programas en la vigencia 2025, se encuentran programadas para el mes de julio y diciembre del presente año</t>
  </si>
  <si>
    <t>No hay avance del indicador, se programarón para el siguiente trimestre</t>
  </si>
  <si>
    <t>Inversión en software para llevar la información jurídica</t>
  </si>
  <si>
    <t xml:space="preserve">Adquisición del Software Jurídico para E.S.E </t>
  </si>
  <si>
    <t xml:space="preserve">Compra del Software </t>
  </si>
  <si>
    <t>La inversión relacionada al software para llevar información jurídica de la E.S.E. Hospital Departamental San Antonio de Padua, se encuentra en proceso de estudio, toda vez que esta meta esta para desarrollar durante el periodo 2024-2028</t>
  </si>
  <si>
    <t>Se ha logrado un avance significativo en la organización de los procesos judiciales en el Hospital Departamental San Antonio de Padua. A continuación, se destacan los logros alcanzados:
- Publicación en la página web: Se han cargado los procesos judiciales en la página web del hospital, lo que permite un acceso fácil y transparente a la información, este cargue de información se realiza de forma trimestral.
- Plataformas de control: La información se ha integrado en las plataformas de control correspondientes, como el Informe 2193 y SIA Observa, garantizando la rendición de cuentas y el seguimiento adecuado.
- Base de datos organizada: Se cuenta con una base de datos organizada, actualizada y pública de los procesos judiciales en los que se encuentra vinculada la institución, lo que facilita la gestión y el acceso a la información.
- Implementación de base de datos para tutelas y derechos de petición: Se ha iniciado la implementación de una base de datos para llevar un conteo y seguimiento de las tutelas y derechos de petición remitidos al hospital, con el fin de garantizar su respuesta oportuna dentro del término establecido.
Estos avances contribuyen a mejorar la gestión de los procesos judiciales y al alistamiento para la compra del software por tanto se valora en un 25%</t>
  </si>
  <si>
    <t>Se realizó revisión de propuestas de cotizaciones de software jurídicos, de los cuales con el apoyo del área de sistemas, se logró escoger la mejor propuesta, de acuerdo a la relación costo - beneficio.  Se remitió el formato de necesidad a las áreas correspondientes y se encuentra en espera de aprobación para continuar con el proceso de contratación.</t>
  </si>
  <si>
    <t>CONTRATACIÓN EAPB</t>
  </si>
  <si>
    <t>Estructurar las tarifas y precios de bienes y servicios  del  portafolio ofertado por la ESE HDSP a los diferentes PAGADORES ( EAPB) dentro de los parámetros legales autorizados por Junta Directiva y Gerencia; Igualmente someterla a consideración del comité de contratación para su respectiva aprobación,  permitiendo tener claridad en las negociaciones y contrataciones .</t>
  </si>
  <si>
    <t>Operativización del comité de contratación</t>
  </si>
  <si>
    <t>Proyección de la Resolución del comité de contratación EAPB.
Actas de Comité
Informes Mesas Técnicas de verificación de contratos EAPB</t>
  </si>
  <si>
    <t>No hay línea Base</t>
  </si>
  <si>
    <t>Numero de Comités Generados del comité de Contratación / Numero Comités Programados para la vigencia.  (Periodicidad 4)</t>
  </si>
  <si>
    <t>EQUIPO CONTRATACION EAPB</t>
  </si>
  <si>
    <t>Durante el primer trimestre 2025 (Enero a Marzo) se realizaron varias reuniones y mesas de trabajo, el cual eran necesarias para dar inicio al proceso contractual 2025. Se determina también que es necesario determinar la resolución del área de Contratación EAPB 2025.</t>
  </si>
  <si>
    <r>
      <t xml:space="preserve">Para el segundo semestre se realizó la proyección y la aprobación de la Resolución No. 121 del 28 de Abril del 2025. 
</t>
    </r>
    <r>
      <rPr>
        <b/>
        <sz val="11"/>
        <rFont val="Century Gothic"/>
        <family val="2"/>
      </rPr>
      <t xml:space="preserve">
Se establecieron los siguientes comités:</t>
    </r>
    <r>
      <rPr>
        <sz val="11"/>
        <rFont val="Century Gothic"/>
        <family val="2"/>
      </rPr>
      <t xml:space="preserve">
Acta No.05: 29 de Abril del 2025_Análisis temas de contratación y statu de Contratación EAPB.
Acta No.06: 20 de Mayo 2025_ Socialización Resolución No.121 del 28 de Abril y Status de los contratos EAPB año en vigencia.
Acta No.07: 19 Junio de 2025_Análisis de Propuesta Tarifas de Sanitas 2025</t>
    </r>
  </si>
  <si>
    <t>Se realizaron los comites programados para el tercer trimestre de 2025:
Acta No. 8 del 03 de julio de 2025, Revisión tarifas Sanitas y pendientes de la munuta de Mallamas
Acta No. 9 del 28 de agosto de 2025, Revisión status de contratación EAPB 2025.
Acta No. 10 del 02 de septiembre de 2025, Portafolio de Medicamentos e insumos médico quirúrgicos.</t>
  </si>
  <si>
    <t>Actualización de los códigos cups y cums de acuerdo a la normatividad vigentes y porcentajes de contratación con las EAPB</t>
  </si>
  <si>
    <t>Revisar y/o actualizar las tarifas de acuerdo al manual tarifario SOAT vigente para cada año.
Informe mensual de validación de los códigos CUMS</t>
  </si>
  <si>
    <t>Numero de Informes de Validación de Códigos cums / Numero de Informes programados para la vigencia.  (12)
Informe Anual</t>
  </si>
  <si>
    <t>varias reuniones se trató el tema y la deficiencia que se trae en los códigos Cum y Cups para el Portafolio 2025 y se solicita una Persona (Regente y/o Auxiliar Enfermería) para que se dedique a revisar los códigos, bajo la Coordinación del Químico.
Para el primer trimestre del 2025 el equipo encargado de coordinar y realizar la actualización de los códigos CUMS, establecido dos (2) actualizaciones en el mes de Enero (106) y Febrero (61) alcanzo un total de 167códigos actualizados de un total de 1.002
(Numero de Informes de Validación de Códigos CUMS )/(Numero de Informes programados para la vigencia)
	2/2  X 100=100%</t>
  </si>
  <si>
    <t>Para el segundo trimestre del 2025 el equipo encargado de coordinar y realizar la actualización de los códigos CUMS, establecido dos (2) actualizaciones para el mes de Abril (46) y Mayo (443) alcanzo un total de 489 códigos actualizados de un total de 1.002
(Numero de Informes de Validación de Códigos CUMS )/(Numero de Informes programados para la vigencia)
2/2  X 100=100%</t>
  </si>
  <si>
    <t>Para el tercer trimestre del 2025 el equipo encargado de coordinar y realizar la actualización de los códigos CUMS, establecido tres (3) actualizaciones en el mes de julio (306), Agosto (100) y Septiembre (111) alcanzo un total de 517códigos actualizados de un total de 532</t>
  </si>
  <si>
    <t xml:space="preserve"> GESTION DOCUMENTAL - ARCHIVO</t>
  </si>
  <si>
    <t>Cumplir con lo establecido en el acuerdo 004 de 2019 Que de conformidad con el artículo 24 de la Ley 594 de 2000, será obligatorio para las entidades del Estado elaborar y adoptar las respectivas Tablas de Retención Documental TRD.</t>
  </si>
  <si>
    <t>Gestionar presupuesto para la implementación de tablas de retención documental, tablas de valoración y cuadros de clasificación documental .</t>
  </si>
  <si>
    <t>TRD</t>
  </si>
  <si>
    <t>No Hay línea Base</t>
  </si>
  <si>
    <t>Aprobación y convalidación de las TRD</t>
  </si>
  <si>
    <t>LIDER GESTIÓN DOCUMENTAL</t>
  </si>
  <si>
    <t>Para el cumplimiento del indicador, se plantean cuatro fases a cumplir:
1. Fase de alistamiento
2. fase de apropiación de recursos
3. fase de contratación
4. fase de ejecución
Cada fase se porcentua con un 25% de cumplimiento y se plantea para ejecución  trimestral.
Para el cumplimiento de la primera fase,  se realizó una reunion el dia 24 de julio de 2024 de reactivacion de Comite Interno de Archivo donde se establecieron acuerdos para la implementacion, aprobacion y convalidacion de TRD,  se esperan los acuerdos y desiciones que tomen en la
Junta Directiva donde se aprueben los cambios establecidos como los son el manual de funciones y organigrama institucional ya que es el primer avance para poder realizar el proceso de elaboración y aprobación de TRD y poder cumplir con lo establecido en la ley 594 de 2000 y acuerdo 001 de 2024, así mismo, se realizaron las actividades previas necesarias tal como se evidencia en el punto 3.1 del informe ejecutivo de seguimiento del primer trimestre al Plan de Acción ´presentado a la oficina de Planeación.</t>
  </si>
  <si>
    <t>Se manifiesta por parte del asesor financiero  que hay una asignacion de un rubro para la contracion de realiacion de T.R.D, se realiza una propuesta a la junta directiva de un organigrama para la aprobacionY ESTA PENDIENTE PARA AJUSTE Y MODIFICACIONES PARA UNA APROBACION  y se envia propuesta para realizacion de TRD, al gerente mediante radicado GI2025000213 DEL DIA 29/04/2025</t>
  </si>
  <si>
    <r>
      <t xml:space="preserve">En cumplimiento de los lineamientos archivísticos vigentes y con el objetivo de avanzar en la implementación de las Tablas de Retención Documental (TRD), se ha logrado un avance significativo tras la reunión sostenida con la Gerencia y la Junta Directiva de la E.S.E. HDSAP. Como resultado de este encuentro, fue aprobado mediante </t>
    </r>
    <r>
      <rPr>
        <b/>
        <sz val="11"/>
        <color theme="1"/>
        <rFont val="Century Gothic"/>
        <family val="2"/>
      </rPr>
      <t xml:space="preserve">Acuerdo No. 011 del 30 de junio de 2025 </t>
    </r>
    <r>
      <rPr>
        <sz val="11"/>
        <color theme="1"/>
        <rFont val="Century Gothic"/>
        <family val="2"/>
      </rPr>
      <t xml:space="preserve">el Organigrama Institucional y el Mapa de Procesos, adoptando formalmente la estructura orgánica de la entidad.
Este paso es fundamental en el proceso de elaboración y aprobación de las TRD, en concordancia con lo establecido en el </t>
    </r>
    <r>
      <rPr>
        <b/>
        <sz val="11"/>
        <color theme="1"/>
        <rFont val="Century Gothic"/>
        <family val="2"/>
      </rPr>
      <t>Acuerdo 001 de 2024</t>
    </r>
    <r>
      <rPr>
        <sz val="11"/>
        <color theme="1"/>
        <rFont val="Century Gothic"/>
        <family val="2"/>
      </rPr>
      <t xml:space="preserve">, expedido por el Archivo General de la Nación y la ley general de archivo </t>
    </r>
    <r>
      <rPr>
        <b/>
        <sz val="11"/>
        <color theme="1"/>
        <rFont val="Century Gothic"/>
        <family val="2"/>
      </rPr>
      <t xml:space="preserve">ley 594 de 2000 </t>
    </r>
    <r>
      <rPr>
        <sz val="11"/>
        <color theme="1"/>
        <rFont val="Century Gothic"/>
        <family val="2"/>
      </rPr>
      <t xml:space="preserve">el cual regula la función archivística en las entidades públicas. Dicho acuerdo establece que:
“Las TRD o TVD deben seguir la estructura orgánico‑funcional de la entidad, es decir, deben estar en relación con las unidades administrativas productoras o dependencias creadas y las funciones atribuidas, mediante acto administrativo o documento equivalente, proferido por la autoridad competente.”
Tambien dentro de  el cronograma de las proyecciones y necesidades del Plan Anual de Adquisiciones para el año 2026  se incluyo como actividad de cumplimiento y prioridad para el área de gestión documental la realización, convalidación y aprobación de las tablas de retención documental T.R.D y así cumplir con la normatividad vigente – ley 594 de 2000 ley general de archivo y lo establecido en el acuerdo 001 de 2024 
</t>
    </r>
  </si>
  <si>
    <t>Gestión de archivos rodantes y cajas x300 para su debida organización, clasificación y conservación de los documentos dando cumplimiento en lo establecido por las normas y leyes de archivo</t>
  </si>
  <si>
    <t>Conservación adecuada de la documentación mediante los procesos. Clasificación, organización , foliación y rotulación de los documentos</t>
  </si>
  <si>
    <t>Actualmente en el área de archivo cuenta con 6 cuerpos de 2 unidades de conservación y 12 cuerpos de 3 unidades de conservación</t>
  </si>
  <si>
    <t>Gestión de 12 cuerpos de 3 unidades de conservación (Archivadores rodantes)</t>
  </si>
  <si>
    <t>se  han establecido diálogos con el área de gestión financiará donde se espera que dejen un presupuesto establecido para poder realizar la compra de los archivadores rodantes del área de gestión documental y así poder darle cumplimiento a las actividades programadas en el plan de acción y plan de desarrollo institucional.
Se plantea incluir el punto dentro del proximo Comité Interno de Archivo, con la finalidad de plantear compromisos.</t>
  </si>
  <si>
    <t xml:space="preserve">Se  han establecido diálogos con el área de gestión financiará donde se espera que dejen un presupuesto establecido para poder realizar la compra de los archivadores rodantes del área de gestión documental y así poder darle cumplimiento a las actividades programadas en el plan de acción y plan de desarrollo institucional.
Se plantea incluir el punto dentro del proximo Comité Interno de Archivo, con la finalidad de plantear compromisos, se envia oficio al gerente donde se manifiesta la importancia de la adquisicion de los archivadores rodantes. se adjuntan evidencias de como se encuentra el archivo saturado de cajas </t>
  </si>
  <si>
    <t>Con el objetivo de fortalecer y optimizar el área de Gestión Documental, se realizo la cotización de archivadores rodantes el cual permiten garantizar una adecuada organización, clasificación y conservación de los documentos físicos producidos y recibidos por la entidad.
Este tipo de adquisicion es fundamental para el cumplimiento de los lineamientos establecidos en las normas archivísticas vigentes, ya que facilita el almacenamiento eficiente de documentos, mejora el acceso a la información, optimiza el uso del espacio físico y contribuye a la preservación de los archivos en condiciones adecuadas de seguridad y conservación.</t>
  </si>
  <si>
    <t>Gestionar recursos tecnológicos para  optimizar el trabajo, aumentar la productividad y llevar el control  bases de datos de los documentos de la institución.</t>
  </si>
  <si>
    <t>Digitalización de los documentos de acuerdo a lo establecido por la TRD</t>
  </si>
  <si>
    <t>Digitalización de las Historias laborales</t>
  </si>
  <si>
    <t>Número de historias laborales digitalizadas / número total de historias  por digitalizar</t>
  </si>
  <si>
    <t>DE 534 HISTORIAS LABORALES SE HAN DIGITALIZADO 196 LAS CUALES EQUIVALEN A UN 36,70%</t>
  </si>
  <si>
    <t>DE 534 HISTORIAS LABORALES SE HAN DIGITALIZADO 234 LAS CUALES EQUIVALEN A UN 43,82%</t>
  </si>
  <si>
    <t>La Institución cuenta con 534 historias laborales inactivas, de las cuales 308 se han digitalizado con corte al tercer trimestre del año 2025, que representa un avance del 57,67%</t>
  </si>
  <si>
    <t>Base datos de las historias clínicas con sus respectiva identificación</t>
  </si>
  <si>
    <t>SEGURIDAD Y SALUD EN EL TRABAJO</t>
  </si>
  <si>
    <t>Planificar e implementar las actividades que permitan alcanzar los objetivos, y metas y propuestos en el Sistema de Gestión de la Seguridad y Salud en el Trabajo, destinadas para la protección y promoción de la salud física y psicológica de los trabajadores de la institución bajo cualquier modalidad de contrato en cumplimiento de la normatividad legal vigente y políticas de SST.</t>
  </si>
  <si>
    <t>Implementar  los 60 estándares mínimos en seguridad y salud en el trabajo establecidos en la Resolución 0312 de 2019.</t>
  </si>
  <si>
    <t xml:space="preserve">Informe anual del cumplimiento del SG-SST para presentar ante la gerencia y junta directiva de la institución.
Certificado de la presentación ante el ministerio de trabajo  y ARL de la evaluación de estándares mínimos en SST dando cumplimiento a la resolución 0312 de 2019.  
Cumplir con las evidencia que solicitan en el cumplimiento de cada uno de los estándares.
</t>
  </si>
  <si>
    <t>Actualmente el nivel de cumplimiento del SG-SST es en un 87,25% se obtuvo una valoración ACEPTABLE, la acción a seguir es Mantener la calificación y evidencias a disposición del Ministerio del Trabajo, e incluir en el Plan de Anual de Trabajo las mejoras que se establezcan de acuerdo con la evaluación con el resultado.</t>
  </si>
  <si>
    <t>Número de estándares implementados /Número de estándares de obligatorio cumplimiento establecidos en la resolución 0132 de 2019* 100
META
Cumplir en un 90 % de los estándares mínimos en SST</t>
  </si>
  <si>
    <t>LIDER SST</t>
  </si>
  <si>
    <t>Se puede concluir que en el primer trimestre del año 2025 se han implementado 19 estándares de los 60 que exige la ley, lo que es equivalente al 31,67% del cumplimiento de los Estándares Mínimos del Sistema de Gestión de Seguridad y Salud en el Trabajo (SG-SST). Según lo establecido en la Resolución 0312 de 2019, se concluye que para finales del presente año la institución debe tener un porcentaje en la autoevaluación superior al 85%,  un porcentaje menor o igual requiere de la elaboración de un Plan de mejora que debe radicarse ante el Ministerio de Trabajo y la ARL, el cual estará en constate auditoria por los entes de control correspondientes.</t>
  </si>
  <si>
    <t xml:space="preserve">Se puede concluir que en el primer semestre del año 2025 se han implementado 26 estándares de los 60 que exige la ley, lo que es equivalente al 43,3% del cumplimiento de los Estándares Mínimos del Sistema de Gestión de Seguridad y Salud en el Trabajo (SG-SST). 
NOTA: el SG-SST es un proceso de mejora continua por lo tanto los estándares ya implementados se deben retroalimentar de manera permanente.
Nota: La meta del 90% de los estandares es para los cuatro años, se plantea un crecimiento asi:
2025: 87%
2026: 88
2027: 89%
2028: 90%
</t>
  </si>
  <si>
    <t>En el tercer  semestre del año 2025 se han implementado 36 estándares de los 60 que exige la resolución 0312 de 2019,  10 mas que el segundo trimestre, esto  equivale a  un  60% del cumplimiento de los Estándares Mínimos del Sistema de Gestión de Seguridad y Salud en el Trabajo (SG-SST). 
NOTA: el SG-SST es un proceso de mejora continua por lo tanto los estándares ya implementados se deben retroalimentar de manera permanente.</t>
  </si>
  <si>
    <t>Aplicar el instrumento de la batería de riesgo psicosocial dando cumplimiento a lo establecido en la  Resolución 2404 del 2019 y la Resolución 2646 de 2008.</t>
  </si>
  <si>
    <t>Idoneidad del profesional que aplica el instrumento de la batería.
Informe del resultado de la aplicación de la batería.
Plan  de acción que mitigue los  riesgos encontrados.
Evidencias de la implementación del plan de acción.</t>
  </si>
  <si>
    <t>Actualmente no se aplicado el instrumento de la batería de riesgo psicosocial.</t>
  </si>
  <si>
    <t>Número  de acciones de mejora  implementadas  /Número de acciones de mejora identificadas *100%
META
Aplicar el instrumento de la batería de riesgo psicosocial al 80% de los colaboradores</t>
  </si>
  <si>
    <t xml:space="preserve">En el primer trimestre del 2025 no se ha realizado ninguna actividad con relación a esta estrategia. 
Acciones de Mejora a implementar : 
 	*Solicita cotización de un Psicólogo con especialización en Seguridad y Salud en el Trabajo de acuerdo con lo estipulado en la Herramienta de la Batería de Riesgo Psicosocial del ministerio de trabajo.
 	*Mediante Oficio notificar la necesidad de la aplicación de la Batería de Riesgo Psicosocial a la gerencia.
 	*Una vez aprobada coordinar con el profesional la aplicación de esta, para obtener el informe general y las acciones de mejora.
 	*Socializar los resultados y hacer seguimiento a las acciones de mejora. </t>
  </si>
  <si>
    <t>No se pudo cumplir con el plan de accion debido a que se solicito cotizaciones a dos Piscologos especialistas en SST pero no la presentaron, se contacto una empresa de Bogota Aavanzar Consultores S.A.S  quien envio el portafolio de servicio, se solicito una contizacion estoy en espera de que la envien para continuar con las acciones de mejora planteadas en el primer trimestre.</t>
  </si>
  <si>
    <t xml:space="preserve">Se solicito la cotización para la aplicación de la batería de riesgo psicosocial por un valor de 4.314.000 , esta propuesta fue socializada a la asesora de gerencia Doctora María Camila Tejada, </t>
  </si>
  <si>
    <t>Operativizar el COPASST (Comité Paritario de Seguridad y Salud en el Trabajo),  el cual desempeña un papel fundamental en la prevención de accidentes y enfermedades laborales. Su compromiso contribuye a crear ambientes laborales más seguros y fomenta la conciencia colectiva sobre la importancia de la seguridad en el entorno laboral.</t>
  </si>
  <si>
    <t>Resolución de la conformación del COPASST.
Actas de las reuniones.
Lista de Asistencia de las capacitaciones.
Informes de inspección donde se evidencie la participación del COPASST</t>
  </si>
  <si>
    <t>Actualmente el comité no está operando.</t>
  </si>
  <si>
    <t>No. de reuniones realizadas en el año por el COPASST/ No. de reuniones programadas en el año *100
META
Cumplir con el 90% de las reuniones programadas por el  COPASST</t>
  </si>
  <si>
    <t>Durante el primer trimestre del año se realizó una reunión del COPASST, se socializó la resolución de conformación del comité y la normatividad que lo rige, se dejo acta de la reunión.
Acción de Mejora a implementar : Reunir al comité y realizar un cronograma de actividades para dar cumplimiento en lo recorrido del año, capacitar al comité con el apoyo de la ARL, que los integrantes del comité realicen el curso de 50 horas en seguridad y salud en el trabajo, lo que permiten adquirir conocimientos sobre el tema.</t>
  </si>
  <si>
    <t>Durante el segundo trimestre del año se realizaron 2 reuniones del COPASST, se elaboró el cronograma de actividades del comité, se analizó dos accidentes laborales, se evidencia que se ha cumplido con el 25% en el primer semestre no se esta no se está cumpliendo con la meta propuesta.</t>
  </si>
  <si>
    <t>Durante el tercer  trimestre del año se realizarón 3 reuniones  del COPASST:
Reunión 1. Analisis accidente Laboral Auxiliares de enfermeria 
Reunión 2. Socialización Politica
Reunión 3. Analisis de accidentes Laborales.</t>
  </si>
  <si>
    <t>Crear una cultura de seguridad vial en los colaboradores de la institución, implementando el día de la bicicleta con la finalidad de visibilizar la importancia de un transporte ecológico y saludable.</t>
  </si>
  <si>
    <t>Política en seguridad vial actualizada, socializada e implementada.
Capacitaciones enfocadas en la seguridad vial .
Elaborar e implementar los procesos que sean necesarios para la implantación de la política de seguridad vial. 
Realizar el día de la bicicleta en la institución.</t>
  </si>
  <si>
    <t>Actualmente no está implementada la Política  de seguridad vial.</t>
  </si>
  <si>
    <t>Número de actividades realizadas/ 
Número de actividades programadas para
 la implementación de la política de seguridad vial
META
Cumplir con el 80% de las actividades programadas para la implementación de la política de seguridad vial.</t>
  </si>
  <si>
    <t xml:space="preserve">ANALISIS: Para el año 2025 se programaron 9 actividades relacionadas con Seguridad Vial para dar cumplimiento a la Resolución 40595 de 2022, de las cuales para el primer trimestre del año se tenía programa una, realizar y presentar el informe de las actividades en seguridad vial del año 2024 ante el Ministerio de Trabajo, lo cual es de obligatorio cumplimiento, lo que equivale a un 11,11% de la meta propuesta. 
La actividad del día de la bicicleta se realizará en el mes de agosto, con la colaboración del área de Humanización y Oficina Gestión del Talento Humano. </t>
  </si>
  <si>
    <t xml:space="preserve">Para el año 2025 se programaron 9 actividades relacionadas con Seguridad Vial para dar cumplimiento a la Resolución 40595 de 2022, de las cuales para el segundo trimestre se realizo una, que fue la asesoría con un profesional de la ARL para elaborar la matriz de riesgo de seguridad vial, la cual se elaboro y fue un proceso extenso por eso se aplazaron dos actividades, actualmente se el porcentaje de cumplimiento es del 22,2%. </t>
  </si>
  <si>
    <r>
      <t>Se  ejecutaron 6 de las 9 actividades programadas , donde se puede evidenciar que  el porcentaje de cumplimiento del indicador con corte al tercer trimestre es del</t>
    </r>
    <r>
      <rPr>
        <b/>
        <sz val="11"/>
        <color theme="1"/>
        <rFont val="Century Gothic"/>
        <family val="2"/>
      </rPr>
      <t xml:space="preserve"> 66.6%</t>
    </r>
    <r>
      <rPr>
        <sz val="11"/>
        <color theme="1"/>
        <rFont val="Century Gothic"/>
        <family val="2"/>
      </rPr>
      <t xml:space="preserve">, de igual manera se realizo el día de la bicicleta, el cual se llevo a cabo  el de 4 de septiembre de 2025. Así mismo se realizo capacitación enfocada en seguridad vial el 24 de septiembre , se participa de manera activa en el comité de seguridad vial municipal, se gestiono con transito la señalización para la circulación de los vehículos en la entrada de la Institución. </t>
    </r>
  </si>
  <si>
    <t>GESTIÓN AMBIENTAL</t>
  </si>
  <si>
    <t>Mejoramiento ambiental en el desarrollo sostenible de la institución.</t>
  </si>
  <si>
    <t>Gestión de cerramiento de la institución.</t>
  </si>
  <si>
    <t>Revisión de la planimetría (levantamiento topográfico) de la localización geográfica del inmueble.
Realizar estudio para determinar la cantidad de material vegetal para el encerramiento según los metros lineales establecidos.
Gestionar el acompañamiento del personal para la siembra del material vegetal.</t>
  </si>
  <si>
    <t>Se parte de una línea base cero (0), ya que actualmente la institución no cuenta con un encerramiento que garantice la seguridad de los predios de la institución.</t>
  </si>
  <si>
    <t>Metros lineales sembrados en material vegetal en cada vigencia.</t>
  </si>
  <si>
    <t>LIDER AMBIENTAL</t>
  </si>
  <si>
    <t xml:space="preserve">Se ha sembrado en total 50 metros lineales de 450 totales, en total faltan 400 metros de siembra, de las cuales se proyecta finalizar la siembra en su totalidad el 2025.
Las siembras que se han realizado ha sido en las fechas de diciembre del 2024 y marzo del 2025.
Para el segundo trimestre del año 2025, se proyectan sembrar 162 metros lineales de cerca viva, con este propósito se busca ponerse al día en la meta propuesta, debido a que se hace necesario que cada trimestre se tenga un avance del 33% que equivalen a 112,5 metros lineales. </t>
  </si>
  <si>
    <t>En el informe no presenta avance de metros lineales sembrados, es importante realizar plan de mejoramiento para cumplir con el indicador propuesto, el trimestre anterior se dio avance del 10% por los 50 metros lineales sembrados en diciembre de 2024, con preocupación se evidencia cero avance en lo que va corrido del año.</t>
  </si>
  <si>
    <t>La jornada de siembra fue exitosa, logrando el 90% del cerramiento perimetral del hospital con la siembra de 350 árboles de limón Singwer en 629,81 METROS lineales. Esta acción no solo contribuye a la protección ambiental del hospital, sino que también fortalece la integración institucional y comunitaria en torno a prácticas sostenibles.
Al realizar el trazado con el GPS y el Google Maps, se identificó que el toral del perimetro es de 629 metros líneales y no 450 como inicalmente se había planteado.
Se sembraron a una distancia de un metro, es importante tener en cuenta que se debe reforzar la siembra en los intermedios.</t>
  </si>
  <si>
    <t>Política, lineamiento y estrategias en el uso de energías renovables en la institución.</t>
  </si>
  <si>
    <t>Actualizar la política de gestión ambiental, incluyendo estrategias en el uso de energía renovables.
Hacer parte de programa salud sin daño red hospitales verdes y saludables.
Socializar y evaluar la política de gestión ambiental.
Iniciativa para la realización de prueba piloto en paneles solares en la institución.</t>
  </si>
  <si>
    <t>Ultima versión 05 de febrero del 2023.
Iniciativa para vinculación de red de hospitales verdes y saludables.</t>
  </si>
  <si>
    <t>Número de colaboradores a quien se socializo la política de gestión ambiental sobre total de colaboradores.
Certificado de vinculación a la red hospitales verdes y saludables.
Número de informes presentados en la vigencia sobre total de informes programados para la vigencia.</t>
  </si>
  <si>
    <r>
      <t xml:space="preserve">Cumplimiento del 3.33% según el promedio de los tres indicadores
</t>
    </r>
    <r>
      <rPr>
        <b/>
        <sz val="11"/>
        <color theme="1"/>
        <rFont val="Century Gothic"/>
        <family val="2"/>
      </rPr>
      <t>Número de colaboradores a quien se socializo la política de gestión ambiental sobre total de colaboradores.</t>
    </r>
    <r>
      <rPr>
        <sz val="11"/>
        <color theme="1"/>
        <rFont val="Century Gothic"/>
        <family val="2"/>
      </rPr>
      <t xml:space="preserve">
PORCENTAJE DE CUMPLIMIENTO: 10%
Teniendo en cuenta la solicitud realizada por la Oficina de Planeación, se está realizando la actualización de la Política de Gestión Ambiental; como compromiso, se enviará el borrador terminado para revisión el día miércoles 07 de mayo, posteriormente se realizará la apropiación a través de resolución. Se proyecta para el periodo comprendido entre mayo y junio iniciar con la socialización del documento actualizado.
C</t>
    </r>
    <r>
      <rPr>
        <b/>
        <sz val="11"/>
        <color theme="1"/>
        <rFont val="Century Gothic"/>
        <family val="2"/>
      </rPr>
      <t>ertificado de vinculación a la red hospitales verdes y saludables.</t>
    </r>
    <r>
      <rPr>
        <sz val="11"/>
        <color theme="1"/>
        <rFont val="Century Gothic"/>
        <family val="2"/>
      </rPr>
      <t xml:space="preserve">
PORCENTAJE DE CUMPLIMIENTO: 0%
Actualmente se ha solicitado a través de la plataforma la documentación requerida para  la vinculación a la red de hospitales verdes, se recibió el formato y los requisitos que se exigen, como compromiso para el segundo trimestre de 2025, desde la Oficina de gestión ambiental se realizarán las siguientes acciones para el segundo trimestre:
	Se realizara lista de chequeo de cumplimiento de requisitos.
	Solicitar a gerencia la aprobación y firma de documentos requeridos.
	Cargar la documentación a la plataforma para la vinculación
	Si existen sugerencias o solicitudes por parte de la Red de Hospitales Verdes, responder a las inquietudes y subsanarlas de forma oportuna.
N</t>
    </r>
    <r>
      <rPr>
        <b/>
        <sz val="11"/>
        <color theme="1"/>
        <rFont val="Century Gothic"/>
        <family val="2"/>
      </rPr>
      <t xml:space="preserve">úmero de informes presentados en la vigencia sobre total de informes programados para la vigencia.
</t>
    </r>
    <r>
      <rPr>
        <sz val="11"/>
        <color theme="1"/>
        <rFont val="Century Gothic"/>
        <family val="2"/>
      </rPr>
      <t>PORCENTAJE DE CUMPLIMIENTO: 0%
Con relación a Ia iniciativa para la realización de prueba piloto en paneles solares en la institución, se proyecta presentar un informe anual que evidencie la necesidad de implementar energías renovables, para ello se plantea que la primer prueba se realice en el cuarto de residuos, toda vez que el mismo tendrá una intervención en infraestructura con la finalidad de mejorar las condiciones. El área de gestión ambiental se compromete para el mes de mayo presentar el primer informe de necesidad donde se detalla el consumo actual y la proyección de ahorro implementando la estrategia.</t>
    </r>
  </si>
  <si>
    <r>
      <rPr>
        <b/>
        <sz val="11"/>
        <rFont val="Century Gothic"/>
        <family val="2"/>
      </rPr>
      <t>Número de colaboradores a quien se socializó la política de gestión ambiental sobre total de colaboradores.</t>
    </r>
    <r>
      <rPr>
        <sz val="11"/>
        <rFont val="Century Gothic"/>
        <family val="2"/>
      </rPr>
      <t xml:space="preserve">
PORCENTAJE DE CUMPLIMIENTO: </t>
    </r>
    <r>
      <rPr>
        <b/>
        <sz val="11"/>
        <rFont val="Century Gothic"/>
        <family val="2"/>
      </rPr>
      <t xml:space="preserve">10%
</t>
    </r>
    <r>
      <rPr>
        <sz val="11"/>
        <rFont val="Century Gothic"/>
        <family val="2"/>
      </rPr>
      <t xml:space="preserve">
Se realizó la actualización de la Politica de Gestión Ambiental a la versión seis y se apropio mediante rosolución número 173 del 16 de junio de 2025, el informe presentado no evidencia acciones de socialización de la misma.
</t>
    </r>
    <r>
      <rPr>
        <b/>
        <sz val="11"/>
        <rFont val="Century Gothic"/>
        <family val="2"/>
      </rPr>
      <t>Certificado de vinculación a la red hospitales verdes y saludables.</t>
    </r>
    <r>
      <rPr>
        <sz val="11"/>
        <rFont val="Century Gothic"/>
        <family val="2"/>
      </rPr>
      <t xml:space="preserve">
PORCENTAJE DE CUMPLIMIENTO: </t>
    </r>
    <r>
      <rPr>
        <b/>
        <sz val="11"/>
        <rFont val="Century Gothic"/>
        <family val="2"/>
      </rPr>
      <t xml:space="preserve">0%
</t>
    </r>
    <r>
      <rPr>
        <sz val="11"/>
        <rFont val="Century Gothic"/>
        <family val="2"/>
      </rPr>
      <t xml:space="preserve">
No se realizaron las acciones programadas para el segundo trimestre, por tanto no se evidencia avance, se recomienda realizar Plan de Mejoramiento prioritario con la finalidad de avanzar en el proposito trazado.
</t>
    </r>
    <r>
      <rPr>
        <b/>
        <sz val="11"/>
        <rFont val="Century Gothic"/>
        <family val="2"/>
      </rPr>
      <t>Número de informes presentados en la vigencia sobre total de informes programados para la vigencia.</t>
    </r>
    <r>
      <rPr>
        <sz val="11"/>
        <rFont val="Century Gothic"/>
        <family val="2"/>
      </rPr>
      <t xml:space="preserve">
PORCENTAJE DE CUMPLIMIENTO: </t>
    </r>
    <r>
      <rPr>
        <b/>
        <sz val="11"/>
        <rFont val="Century Gothic"/>
        <family val="2"/>
      </rPr>
      <t xml:space="preserve">0%
</t>
    </r>
    <r>
      <rPr>
        <sz val="11"/>
        <rFont val="Century Gothic"/>
        <family val="2"/>
      </rPr>
      <t>Teniendo en cuenta el compromiso para avanzar en la prueba piloto de la implementación de los paneles solares, no se presentó en el mes de mayo  el primer informe de necesidad donde se detallaría el consumo actual y la proyección de ahorro implementando la estrategia, por tanto no se cumplió con el compromiso adquirido en el trimestre anterior.</t>
    </r>
    <r>
      <rPr>
        <b/>
        <sz val="11"/>
        <rFont val="Century Gothic"/>
        <family val="2"/>
      </rPr>
      <t xml:space="preserve">
</t>
    </r>
  </si>
  <si>
    <r>
      <rPr>
        <b/>
        <sz val="11"/>
        <rFont val="Century Gothic"/>
        <family val="2"/>
      </rPr>
      <t>Número de colaboradores a quien se socializó la política de gestión ambiental sobre total de colaboradores= 209/434</t>
    </r>
    <r>
      <rPr>
        <sz val="11"/>
        <rFont val="Century Gothic"/>
        <family val="2"/>
      </rPr>
      <t xml:space="preserve">
PORCENTAJE DE CUMPLIMIENTO: 48%
Se realizó la actualización de la Politica de Gestión Ambiental a la versión seis y se apropio mediante rosolución número 173 del 16 de junio de 2025, el informe presentado no evidencia acciones de socialización de la misma.
</t>
    </r>
    <r>
      <rPr>
        <b/>
        <sz val="11"/>
        <rFont val="Century Gothic"/>
        <family val="2"/>
      </rPr>
      <t xml:space="preserve">Certificado de vinculación a la red hospitales verdes y saludables.
</t>
    </r>
    <r>
      <rPr>
        <sz val="11"/>
        <rFont val="Century Gothic"/>
        <family val="2"/>
      </rPr>
      <t xml:space="preserve">PORCENTAJE DE CUMPLIMIENTO: 100%
se realizo la necesidad de ser vinculado a la red 50%
</t>
    </r>
    <r>
      <rPr>
        <b/>
        <sz val="11"/>
        <rFont val="Century Gothic"/>
        <family val="2"/>
      </rPr>
      <t xml:space="preserve">Número de informes presentados en la vigencia sobre total de informes programados para la vigencia.
</t>
    </r>
    <r>
      <rPr>
        <sz val="11"/>
        <rFont val="Century Gothic"/>
        <family val="2"/>
      </rPr>
      <t xml:space="preserve">PORCENTAJE DE CUMPLIMIENTO: 100%
Total acumulado del indicador 82.66%
Basado en los informe presentados se genero el inicio de las pruebas para dar la transicion a energiaas sostenibles.
</t>
    </r>
  </si>
  <si>
    <t>Adecuación del centro de acopio gestión  de residuos</t>
  </si>
  <si>
    <t>Ampliación del centro de acopio de residuos de la institución.
Gestión para la compra de balanza digital.
Seguimiento a RH1.</t>
  </si>
  <si>
    <t>Baja capacidad de almacenamiento del cuarto de residuos.
Balanza analógica.
Digitalización.</t>
  </si>
  <si>
    <t>Presentación informe de la necesidad de ampliación del cuarto de residuos.
Compra de la balanza digital.
Indicadores según ficha técnica RH1, residuos ordinarios, reciclaje, residuos peligrosos.</t>
  </si>
  <si>
    <r>
      <t xml:space="preserve">Cumplimiento del 45% según el promedio de los tres indicadores.
</t>
    </r>
    <r>
      <rPr>
        <b/>
        <sz val="11"/>
        <color theme="1"/>
        <rFont val="Century Gothic"/>
        <family val="2"/>
      </rPr>
      <t xml:space="preserve">Presentación informe de la necesidad de ampliación del cuarto de residuos.
</t>
    </r>
    <r>
      <rPr>
        <sz val="11"/>
        <color theme="1"/>
        <rFont val="Century Gothic"/>
        <family val="2"/>
      </rPr>
      <t xml:space="preserve">PORCENTAJE DE CUMPLIMIENTO: 25%
Se ha presentado la necesidad de ampliación del cuarto de residuos con las novedades de paneles solares y demás adecuaciones que se requieren a la oficina de Recursos Humanos, como compromiso se profundizará en el informe presentado, destacando detalles técnicos que evidencien la necesidad de ampliación y adecuación del cuarto de residuos, así mismo, adjunto al informe, se realizará para el segundo trimestre, la solicitud al asesor Administrativo para la viabilidad financiera, adjudicación de presupuesto y contratación de la obra.
</t>
    </r>
    <r>
      <rPr>
        <b/>
        <sz val="11"/>
        <color theme="1"/>
        <rFont val="Century Gothic"/>
        <family val="2"/>
      </rPr>
      <t>Compra de la balanza digital.</t>
    </r>
    <r>
      <rPr>
        <sz val="11"/>
        <color theme="1"/>
        <rFont val="Century Gothic"/>
        <family val="2"/>
      </rPr>
      <t xml:space="preserve">
PORCENTAJE DE CUMPLIMIENTO: 10%
El 19 de marzo se presentó informe de la necesidad de la compra de la bascula de residuos con todos sus detalles a la oficina del Asesor Administrativo para la viabilidad financiera y posterior compra.
</t>
    </r>
    <r>
      <rPr>
        <b/>
        <sz val="11"/>
        <color theme="1"/>
        <rFont val="Century Gothic"/>
        <family val="2"/>
      </rPr>
      <t xml:space="preserve">Indicadores según ficha técnica RH1, residuos ordinarios, reciclaje, residuos peligrosos.
</t>
    </r>
    <r>
      <rPr>
        <sz val="11"/>
        <color theme="1"/>
        <rFont val="Century Gothic"/>
        <family val="2"/>
      </rPr>
      <t xml:space="preserve">PORCENTAJE DE CUMPLIMIENTO: 100%
Se ha realizado a la fecha el constante llenado de los RH1 lo cual es un proceso que se realiza mes a mes debido que a diario se generan residuos y se debe llevar un balance constante.
</t>
    </r>
  </si>
  <si>
    <r>
      <t xml:space="preserve">Cumplimiento del 8.25% según el promedio de los tres indicadores.
</t>
    </r>
    <r>
      <rPr>
        <b/>
        <sz val="11"/>
        <rFont val="Century Gothic"/>
        <family val="2"/>
      </rPr>
      <t>Presentación informe de la necesidad de ampliación del cuarto de residuos.</t>
    </r>
    <r>
      <rPr>
        <sz val="11"/>
        <rFont val="Century Gothic"/>
        <family val="2"/>
      </rPr>
      <t xml:space="preserve">
PORCENTAJE DE CUMPLIMIENTO: 0%
Teniendo en cuenta el informe anexo, no se evidencia avance, para el segundo trimestre el compromiso era profundizar en el informe presentado, destacando detalles técnicos que evidencien la necesidad de ampliación y adecuación del cuarto de residuos, así mismo, adjunto al informe, realizar la solicitud al asesor Administrativo para la viabilidad financiera, adjudicación de presupuesto y contratación de la obra. no se evidencian acciones para el cumplimiento de los compromisos, se recomienda realizar un Plan de Mejoramiento prioritario que permita avanzar en el cumplimiento del indicador.
</t>
    </r>
    <r>
      <rPr>
        <b/>
        <sz val="11"/>
        <rFont val="Century Gothic"/>
        <family val="2"/>
      </rPr>
      <t>Compra de la balanza digital.</t>
    </r>
    <r>
      <rPr>
        <sz val="11"/>
        <rFont val="Century Gothic"/>
        <family val="2"/>
      </rPr>
      <t xml:space="preserve">
PORCENTAJE DE CUMPLIMIENTO: 0%
En el informe anexo, no se evidencia la compra de la Balanza, por tanto no refiere avance el indicador.
I</t>
    </r>
    <r>
      <rPr>
        <b/>
        <sz val="11"/>
        <rFont val="Century Gothic"/>
        <family val="2"/>
      </rPr>
      <t>ndicadores según ficha técnica RH1, residuos ordinarios, reciclaje, residuos peligrosos.
PORCENTAJE DE CUMPLIMIENTO: 100% lo que indica que se obtendría el puntaje maximo representado en un 33.3%</t>
    </r>
    <r>
      <rPr>
        <sz val="11"/>
        <rFont val="Century Gothic"/>
        <family val="2"/>
      </rPr>
      <t xml:space="preserve">
</t>
    </r>
    <r>
      <rPr>
        <b/>
        <sz val="11"/>
        <rFont val="Century Gothic"/>
        <family val="2"/>
      </rPr>
      <t>segun peso porcentual</t>
    </r>
    <r>
      <rPr>
        <sz val="11"/>
        <rFont val="Century Gothic"/>
        <family val="2"/>
      </rPr>
      <t xml:space="preserve">
Se ha realizado a la fecha el constante llenado de los RH1 lo cual es un proceso que se realiza mes a mes debido que a diario se generan residuos y se debe llevar un balance constante.
</t>
    </r>
    <r>
      <rPr>
        <b/>
        <sz val="11"/>
        <rFont val="Century Gothic"/>
        <family val="2"/>
      </rPr>
      <t>NOTA: Se realiza corrección debido a que el porcentaje de cumplimiento del primer trimestre es del 17% y no del 25%, ello se debio a error en la peso porcentual dado a los tres indicadores.</t>
    </r>
  </si>
  <si>
    <r>
      <t xml:space="preserve">
Presentación informe de la necesidad de </t>
    </r>
    <r>
      <rPr>
        <b/>
        <sz val="11"/>
        <rFont val="Century Gothic"/>
        <family val="2"/>
      </rPr>
      <t>ampliación del cuarto de residuos</t>
    </r>
    <r>
      <rPr>
        <sz val="11"/>
        <rFont val="Century Gothic"/>
        <family val="2"/>
      </rPr>
      <t xml:space="preserve">.
PORCENTAJE DE CUMPLIMIENTO: 75% se evidencia los informe de la necesidad de ampliacion con datos y esquemas.
</t>
    </r>
    <r>
      <rPr>
        <b/>
        <sz val="11"/>
        <rFont val="Century Gothic"/>
        <family val="2"/>
      </rPr>
      <t>Compra de la balanza digital.</t>
    </r>
    <r>
      <rPr>
        <sz val="11"/>
        <rFont val="Century Gothic"/>
        <family val="2"/>
      </rPr>
      <t xml:space="preserve">
PORCENTAJE DE CUMPLIMIENTO: 0%
no se evidencia compra.
</t>
    </r>
    <r>
      <rPr>
        <b/>
        <sz val="11"/>
        <rFont val="Century Gothic"/>
        <family val="2"/>
      </rPr>
      <t xml:space="preserve">Indicadores según ficha técnica RH1, residuos ordinarios, reciclaje, residuos peligrosos.
</t>
    </r>
    <r>
      <rPr>
        <sz val="11"/>
        <rFont val="Century Gothic"/>
        <family val="2"/>
      </rPr>
      <t xml:space="preserve">PORCENTAJE DE CUMPLIMIENTO: 100% lo que indica que se obtendría el puntaje maximo representado en un 33.3%
                                                                                                                                                                                                                  </t>
    </r>
  </si>
  <si>
    <t>Adecuación y ampliación de la planta de tratamiento de aguas residuales PTAR de las institución.</t>
  </si>
  <si>
    <t>Gestión para la ampliación de la PTAR a través del comité GAGAS.
Adecuación de infraestructura y ornato de la PTAR.
Presentación de informe de ante la CAM sobre Resolución de vertimiento.
Mantenimiento de la PTAR según cronograma, Anual: una sola vez al año, mensual: adicción de microorganismos una vez al mes.</t>
  </si>
  <si>
    <t>Estructura de la PTAR con baja capacidad de tratamiento.
Estructura con falta de poda y pintura</t>
  </si>
  <si>
    <t>Registro del cargue en el cumplimiento del reporte de la CAM 2024.
Número de mantenimiento realizados sobre el número de  mantenimientos programados</t>
  </si>
  <si>
    <r>
      <t xml:space="preserve">Cumplimiento del 100% según el promedio de los dos indicadores.
</t>
    </r>
    <r>
      <rPr>
        <b/>
        <sz val="11"/>
        <color theme="1"/>
        <rFont val="Century Gothic"/>
        <family val="2"/>
      </rPr>
      <t>Registro del cargue en el cumplimiento del reporte de la CAM 2024.</t>
    </r>
    <r>
      <rPr>
        <sz val="11"/>
        <color theme="1"/>
        <rFont val="Century Gothic"/>
        <family val="2"/>
      </rPr>
      <t xml:space="preserve">
PORCENTAJE DE CUMPLIMIENTO: 100%
El 31 de marzo de 2025 se realizó el reporte del RESPEL correspondiente al año 2024. La institución anualmente presenta el informe de análisis de aguas residuales a la CAM.
</t>
    </r>
    <r>
      <rPr>
        <b/>
        <sz val="11"/>
        <color theme="1"/>
        <rFont val="Century Gothic"/>
        <family val="2"/>
      </rPr>
      <t xml:space="preserve">Número de mantenimiento realizados sobre el número de mantenimientos programados.
</t>
    </r>
    <r>
      <rPr>
        <sz val="11"/>
        <color theme="1"/>
        <rFont val="Century Gothic"/>
        <family val="2"/>
      </rPr>
      <t xml:space="preserve">PORCENTAJE DE CUMPLIMIENTO: 100%
La Institución tiene programada un mantenimiento mensual a la STAR – Sistema de Tratamiento de Aguas Residuales, se realizaron los respectivos mantenimientos con la adición de microorganismos eficientes en los meses de enero, febrero y marzo de 2025. Para el mes de mayo, según el cronograma, se debe realizar un mantenimiento de extracción mecánica, como compromiso se realizará la solicitud al asesor Administrativo para contratar una empresa idónea en este tipo de mantenimientos. 
</t>
    </r>
  </si>
  <si>
    <r>
      <t xml:space="preserve">Cumplimiento del 100% según el promedio de los dos indicadores.
</t>
    </r>
    <r>
      <rPr>
        <b/>
        <sz val="11"/>
        <rFont val="Century Gothic"/>
        <family val="2"/>
      </rPr>
      <t>Registro del cargue en el cumplimiento del reporte de la CAM 2024.</t>
    </r>
    <r>
      <rPr>
        <sz val="11"/>
        <rFont val="Century Gothic"/>
        <family val="2"/>
      </rPr>
      <t xml:space="preserve">
PORCENTAJE DE CUMPLIMIENTO: 100%, según peso porcentual 12.5%
Se realizo recopilación y verificación continua de los datos de calidad de agua tratada, garantizando el cumplimiento de la normativa vigente.
</t>
    </r>
    <r>
      <rPr>
        <b/>
        <sz val="11"/>
        <rFont val="Century Gothic"/>
        <family val="2"/>
      </rPr>
      <t>Número de mantenimiento realizados sobre el número de mantenimientos programados.</t>
    </r>
    <r>
      <rPr>
        <sz val="11"/>
        <rFont val="Century Gothic"/>
        <family val="2"/>
      </rPr>
      <t xml:space="preserve">
PORCENTAJE DE CUMPLIMIENTO: 100%, según peso porcentual 12.5%
Se realizan las adiciones de microrganismos para mantenimiento, queda pendiente mantenimiento de succión.
</t>
    </r>
  </si>
  <si>
    <r>
      <t xml:space="preserve">
</t>
    </r>
    <r>
      <rPr>
        <b/>
        <sz val="11"/>
        <rFont val="Century Gothic"/>
        <family val="2"/>
      </rPr>
      <t>Registro del cargue en el cumplimiento del reporte de la CAM 2024.</t>
    </r>
    <r>
      <rPr>
        <sz val="11"/>
        <rFont val="Century Gothic"/>
        <family val="2"/>
      </rPr>
      <t xml:space="preserve">
PORCENTAJE DE CUMPLIMIENTO: 100%
según peso porcentual 12.5%
</t>
    </r>
    <r>
      <rPr>
        <b/>
        <sz val="11"/>
        <rFont val="Century Gothic"/>
        <family val="2"/>
      </rPr>
      <t>Número de mantenimiento realizados sobre el número de mantenimientos programados.</t>
    </r>
    <r>
      <rPr>
        <sz val="11"/>
        <rFont val="Century Gothic"/>
        <family val="2"/>
      </rPr>
      <t xml:space="preserve">
PORCENTAJE DE CUMPLIMIENTO: 70%,Se realizan las adiciones de microrganismos para mantenimiento, la succion por vehiculos esta pendiente.
según peso porcentual 8.75%
</t>
    </r>
  </si>
  <si>
    <t>MERCADEO</t>
  </si>
  <si>
    <t>Desarrollar las actividades requeridas para la implementación de  la política de gobierno digital , el manejo adecuado de las redes sociales e imagen corporativa, optimizando  la comunicación con los grupos de interés, a través de una comunicación clara  y transparente, para ejecutar el plan de desarrollo.</t>
  </si>
  <si>
    <t>Fortalecer la página web institucional, a través de la política de gobierno digital , en cumplimiento de la normatividad vigente.</t>
  </si>
  <si>
    <t>Política de gobierno digital de la ESE HDSAP.
                                                                                                       Manual de Imagen Corporativa de la ESE HDSAP.      
                                                              Política de comunicación  de la ESE HDSAP. 
                                                                                                                        Plan de Medios de la ESE HDSAP 
Aplicar  principios de diseño centrado en el usuario y su familia para asegurar una navegación intuitiva y eficiente.</t>
  </si>
  <si>
    <t>Política de gobierno versión 003, bajo resolución 203 de 10 Agosto de 2021.  
                                                                                                  Crear el Manual de Imagen de la ESE HDSAP.    
 Política de  Comunicación, versión 003 , bajo resolución 203 de 10 Agosto de 2021.
                                                                                                              Plan de Medios versión 001 bajo la resolución 075 del 12 de marzo de 2021.</t>
  </si>
  <si>
    <t>Número de documentos actualizados /  Número total de documentos a actualizar</t>
  </si>
  <si>
    <t>LIDER MERCADEO</t>
  </si>
  <si>
    <t>Creación del Manual de Marca de la ESE.</t>
  </si>
  <si>
    <t xml:space="preserve">Actualización de la politica de Gobierno Digital
Durante el segundo trimestre, se actualizó uno de los cuatro documentos programados, lo que refleja un cumplimiento del 25%. Este porcentaje representa un inicio en la ejecución de las actividades planificadas, teniendo en cuenta los avances del primer trimestre, aunque es necesario fortalecer el ritmo de actualización documental para garantizar el cumplimiento de las metas.
</t>
  </si>
  <si>
    <r>
      <t xml:space="preserve">Durante el tercer trimestre de 2025 se continúa con el proceso de actualización de la Política de Comunicación, la cual aún no ha sido remitida al área de Planeación, dado que se encuentra en fase de revisión y ajuste final por parte del área responsable.
A la fecha, se han actualizado dos documentos (Política de Gobierno Digital y Manual de Imagen Institucional), logrando un avance significativo en el cumplimiento del objetivo.
Adicionalmente, se recibió y actualizao una nueva política no contemplada en la matriz </t>
    </r>
    <r>
      <rPr>
        <b/>
        <sz val="11"/>
        <rFont val="Century Gothic"/>
        <family val="2"/>
      </rPr>
      <t>(Política de Transparencia, Acceso a la Información y Lucha contra la Corrupción y Lavado de Activos)</t>
    </r>
    <r>
      <rPr>
        <sz val="11"/>
        <rFont val="Century Gothic"/>
        <family val="2"/>
      </rPr>
      <t>, la cual demandó tiempo adicional, ajustando el cronograma de actualización de los documentos pendientes.</t>
    </r>
  </si>
  <si>
    <t>Fortalecer los medios digitales, con los elementos requeridos y necesarios para la creación de contenido de calidad</t>
  </si>
  <si>
    <t>Gestión para la adquisición de las herramientas digitales ( Cámara y/o celular , micrófono y trípode , aro de luz para grabación de videos)</t>
  </si>
  <si>
    <t xml:space="preserve">Actualmente la institución no cuenta con los equipos tecnológicos para la creación de contenido de calidad.  </t>
  </si>
  <si>
    <t>Número Equipos Tecnológicos adquiridos / Numero de equipos proyectados</t>
  </si>
  <si>
    <t>Adquisión de microfono inalambrico</t>
  </si>
  <si>
    <t>Durante el segundo trimestre, no se ha concretado la adquisición de los equipos tecnológicos proyectados, reflejando un avance del 0% frente a la meta. Sin embargo, se ha realizado la solicitud formal de los equipos mediante la matriz requerida por el área encargada, lo cual representa una acción preparatoria dentro del proceso de adquisición.
Como acción de mejora, desde el área de mercadeo se continuará realizando el seguimiento correspondiente con la dependencia responsable, verificando el avance del trámite y asegurando que esta necesidad sea tenida en cuenta.</t>
  </si>
  <si>
    <t>Durante el tercer trimestre, no se ha concretado la adquisición de los equipos tecnológicos proyectados, reflejando un avance del 0% frente a la meta. Sin embargo, se ha realizado la solicitud formal de los equipos mediante la matriz requerida por el área encargada, lo cual representa una acción preparatoria dentro del proceso de adquisición.</t>
  </si>
  <si>
    <t>Fortalecer la imagen en redes sociales institucionales</t>
  </si>
  <si>
    <t xml:space="preserve">Creación de piezas gráficas, contenido de valor y redacción acorde a la identidad institucional.
Establecer el cronograma de las fechas especiales y/o eventos institucionales.   </t>
  </si>
  <si>
    <t xml:space="preserve">Actualmente se cuenta con un Formato editable en el programa de diseño.
Cronograma manual para las publicaciones </t>
  </si>
  <si>
    <t>Número de publicaciones realizadas  para la vigencia / Número de publicaciones programadas para la vigencia</t>
  </si>
  <si>
    <t>Publicaciones realizadas en el trimestre</t>
  </si>
  <si>
    <t>Durante el segundo trimestre se tenía programada la realización de 30 publicaciones, sin embargo, se realizaron un total de 51, lo que representa un cumplimiento del 170 %. superando ampliamente la meta establecida, este aumento significativo en las publicaciones se debe a la dinámica institucional del hospital, donde constantemente surgen actividades y situaciones que requieren una difusión inmediata y oportuna.
Adicionalmente, se llevaron a cabo eventos y situaciones regionales relevantes como la Rendición de Cuentas 2024, el Atentado a la estación de policía del municipio de La Plata, la visita del ministro de Salud a las instalaciones y la Versión 27 del Sampedrito Institucional, los cuales demandaron una mayor producción y circulación de contenidos en los canales digitales. Esto evidencia no solo el cumplimiento, sino también la capacidad de respuesta y adaptación del área de mercadeo frente a las necesidades de comunicación institucional.</t>
  </si>
  <si>
    <t>Durante el tercer trimestre de 2025 se realizaron 60 publicaciones institucionales, superando la meta programada de 30 publicaciones para la vigencia, alcanzando así un cumplimiento del 200%.
Este incremento se debe principalmente a la publicación de diversas ofertas laborales solicitadas por el área de Talento Humano, así como a la amplia difusión de actividades institucionales desarrolladas durante la Semana Mundial de la Lactancia Materna en el mes de agosto y otras acciones derivadas de la dinámica operativa del hospital, entre ellas la implementación del servicio de cirugía laparoscópica y campañas de comunicación en apoyo a los diferentes servicios asistenciales.
Estos resultados reflejan la capacidad de respuesta y articulación del área de Mercadeo para atender oportunamente los requerimientos de comunicación institucional y garantizar una divulgación efectiva en los distintos canales informativos del Hospital.</t>
  </si>
  <si>
    <t>ALMACEN</t>
  </si>
  <si>
    <t>Recepcionar, almacenar, distribuir y controlar las existencias en condiciones adecuadas y oportunas a los servicios que los requieren</t>
  </si>
  <si>
    <t>Actualizar el proceso, procedimientos de almacén y activos fijos</t>
  </si>
  <si>
    <t>Documentos institucional actualizado, socializado y evaluado</t>
  </si>
  <si>
    <t>Documentos desactualizados 2018</t>
  </si>
  <si>
    <t>Mantener registros actualizados y veraces de: control de existencias de insumos y equipos, Inventario semestral, Producción diaria y mensual y Consumos anuales de los insumos.</t>
  </si>
  <si>
    <t>APOYO ACTIVOS FIJOS</t>
  </si>
  <si>
    <t xml:space="preserve">Para el primer trimestre del 2025 el equipo de trabajo de activos fijos (2 personas) viene desempeñando las siguientes actividades ( Inventario por centro de costos, paqueteo y avance de los manuales de procesos y procedimientos de activos fijos se encuentra en un 70%), actualmente la E.S.E tiene documentado el proceso y procedimiento de almacén y activos fijos los cuales se están actualizado según el instructivo de elaboración de documentos, también se tiene la actualización de los formatos (Traslados) , se cuenta con la evidencia informe del líder de activos fijos
</t>
  </si>
  <si>
    <t>Para el segundo trimeste del 2025 el equipo de ativos fijos, en revision con el area contable y el acompañamiento de Control Interno, establecio la actualizacion de los siguiente manuales:
1.1 Manual de custodia y manejo adminsitrativo de  toda la propiedad planta y equipo bajo el codigo: MAG-GF-AF-ML-002 Version 01.
1.2 Manual de procesos y procedimeintos de bienes y Activos Fijos, bajo el codigo: MAG-GF-AF-ML-001 Version 01.
Tener en cuenta que la actualizacion se realizó en el segundo trimestre (Abril, Mayo y Junio) del 2025, pero la Resolución 199 de aprobación salió con fecha del 14 de Julio, a partir de la atualización de estos documentos, el proceso a seguir es la socialización con el equipo vinculado o que estara relacionado con estos manuales, su posterior evaluación y medición de la adherencia, como herramienta para la actualización de los inventarios programada para el mes de Noviembre.</t>
  </si>
  <si>
    <t xml:space="preserve">Para el tercer trimestre del 2025 el equipo de ativos fijos, realizó la socializacion y medicion de la adherencia de los manuales de custodia y manejo administrativo de toda la propiedad de planta y equipo y el Manual de procesos y procedimientos de bienes y activos fijos, con los colaboradores  que estan inmersos en el proceso y que de ahora en adelante contribuiran con el proceso de activos fijos.
Socialización y medición de la adherencia de los manuales de activos fijos, manual de procesos y procedimientos de bienes-activos fijos y manual de custodia y manejo administrativo de toda la propiedad planta y equipo.  
Evidencia Informe Tercer Trimestre
</t>
  </si>
  <si>
    <t>Gestión de recursos para la ampliación del área de almacén</t>
  </si>
  <si>
    <t>Metros cuadrados ampliados</t>
  </si>
  <si>
    <t>Actualmente la institución cuenta con una infraestructura Pequeña</t>
  </si>
  <si>
    <r>
      <t>Número de M</t>
    </r>
    <r>
      <rPr>
        <vertAlign val="superscript"/>
        <sz val="11"/>
        <color rgb="FF000000"/>
        <rFont val="Century Gothic"/>
        <family val="2"/>
      </rPr>
      <t>2</t>
    </r>
    <r>
      <rPr>
        <vertAlign val="superscript"/>
        <sz val="11"/>
        <color rgb="FFFF0000"/>
        <rFont val="Century Gothic"/>
        <family val="2"/>
      </rPr>
      <t xml:space="preserve"> </t>
    </r>
    <r>
      <rPr>
        <sz val="11"/>
        <color rgb="FF000000"/>
        <rFont val="Century Gothic"/>
        <family val="2"/>
      </rPr>
      <t xml:space="preserve">Ampliados en la institución </t>
    </r>
  </si>
  <si>
    <t>LIDER ALMACEN - EQUIPO APOYO</t>
  </si>
  <si>
    <t xml:space="preserve">Actualmente la E.S.E cuenta con el área de almacén (89 M2), lo cual por el crecimiento de la institución dicha área no cumple con el espacio óptimo para almacenamiento tanto de medicamentos, material médico Qx e insumos, lo que dificulta la distribución logística y despacho a las diferentes áreas de la institución. Por ello se tiene programada establecer una reunión con Gerencia para avanzar en el proceso de consecución de los recursos para la ampliación. Se habló verbalmente con el gerente el día 18 de marzo de 2025, se quedó en enviar un ingeniero para mirar la ampliación de esta área y así mirar costos. </t>
  </si>
  <si>
    <t>Para el segundo trimestre no se realizó gestión para el avance o consecución de los recursos para la ampliación del almacen, por parte del lider de almacén esta a la espera de una visita mencionada por parte de Gerencia para evaluar la condiciones de infraestructura que tiene actualmente el almacén y realizar la proyección para los estudios previos y gestionar los recursos para la ampliación.</t>
  </si>
  <si>
    <t xml:space="preserve">Para el tercer trimestre del 2025, se establecio una serie de estrategias para la gestión de la ampliación del área del almacen, con esto se podra optimizar los espacios que actualmente estan reducidos y no permiten las adecuación optima de los insumos de almacen.
Desde el área del almacen se proyectaron cinco (05)  propuestas para la ampliación del almacen institucional, teniendo en cuenta el plan maestro de arquitectura hospitalrio.
Propuesta No. 1
Construcción contigua al servicio de Gastroenterologia área aproximada de 50 M2, para la adeación de liquidos (Hartman 500 Ml, Cloruro de sodio 500 Ml, Destroxa al 5% 10%, Cloruro de Sodio 0.9% 100 Ml)
Propuesta No. 2
A partir de la depuración del archivo de Facturación y la baja equipos biomódicos, se podra contar con un espacio aproximado de 45 M2, para disponer de bodega adicional para la adecuación de los insumos.
Propuesta No. 3
Dentro del plan maestro de arquitectura, en la parte posterior del archivo general se encuentra un espacio libre para futuras ampliaciones de la E.S.E,  se propone hacer un construcción igual al archivo, con espacios destinados para el cremiento vertical con altillos y estanterias de alta densidad. Area aproximada de 250 M2.
Propuesta No. 4 
Ampliación del actual almacen (Segundo Piso), realizar un estudio de prefactibilidad de contrucción de un segundo piso en la actual edificación, para tener mas espacio y para poder acceder a los productos del segundo piso, instalar un montacarga interno para el transporte de los productos.
Propuesta No. 5
Ampliar en la parte posterior del área de almacen, contigua al auditorio aproximada de 12.5 M2
Evidencia Tercer Trimestre
</t>
  </si>
  <si>
    <t>Operativizar el comité de bajas de la institución</t>
  </si>
  <si>
    <t xml:space="preserve">Realizar la inspección física de bienes muebles e inventarios objeto de bajas de la institución </t>
  </si>
  <si>
    <t>Actas de comité de bajas
Depuración de bienes e inmuebles de conformidad con las disposiciones legales e internas de la institución</t>
  </si>
  <si>
    <t>Número de actas realizadas / Numero de comités programados para la vigencia</t>
  </si>
  <si>
    <t xml:space="preserve">LIDER ALMACEN   </t>
  </si>
  <si>
    <t>Bajo Res No. 540 de 2014, donde el comité está conformado por el Gerente, Asesor Financiero, Jefe de Activos fijos, Jefe de la dependencia que solicita la baja, Asesor Jurídico Asesor de Control Interno, donde está pendiente por parte del área de jurídica para actualizar la conformación de dicho comité.
En el primer trimestre se realizó el inventario de activos para dar de baja y se programa la realización del primer comité para tal fin.</t>
  </si>
  <si>
    <t xml:space="preserve">Durante el segundo trimestre se programaron dos (2) reuniones para verificar la actualizacion de la Resolcion del Comité y establecer la baja tanto de equipos medicos, vehiculos y muebles enseres, con la dificultad surgida que ninguna de las dos reuniones se realizaron por fuerza mayor y ajenas al proceso de almacen.
Actualmente no se ha realizado la actualizacion de la Resolucion 540 de 2014, Comité de Bajas, se tiene programa efectuar dicha actualizacion para el 12 de Agosto de 2025 por parte del area Juridica (Asesor Jurico Externo).
</t>
  </si>
  <si>
    <r>
      <t xml:space="preserve">Durante el tercer  trimestre se realizaron tres (03) comités de bajas institucional, bajo la nueva </t>
    </r>
    <r>
      <rPr>
        <b/>
        <sz val="11"/>
        <rFont val="Century Gothic"/>
        <family val="2"/>
      </rPr>
      <t xml:space="preserve">Resolución 233 del 14 de Agosto de 2025, </t>
    </r>
    <r>
      <rPr>
        <sz val="11"/>
        <rFont val="Century Gothic"/>
        <family val="2"/>
      </rPr>
      <t>donde se tienen las actas constituidas y los procesos a seguir para mejorar el proceso de bajas y depurar los elementos que se encuentran en el parqueadero de la E.S.E.
Acta No. 004  Julio 23 de 2025
Acta No. 005 Agosto 11 de 2025
Acta No. 006 Septiembre 05 de 2025
Según la resolución 233, el comité se reunira una vez cada tres meses, en ese orden, con las tres reuniones reportadas, se pondrián al día en el indicador. Esta pendiente que anexen las actas correspondientes.</t>
    </r>
  </si>
  <si>
    <t>AMBIENTE FISICO</t>
  </si>
  <si>
    <t>Planear y efectuar el mantenimiento a las instalaciones de la institución, en condiciones de funcionamiento seguro, eficiente y eficaz con el fin de mejorar la infraestructura hospitalaria con calidad y oportunidad</t>
  </si>
  <si>
    <t>Cumplimiento del plan de mantenimiento hospitalario (cronograma)</t>
  </si>
  <si>
    <t>Reporte trimestral de las actividades realizadas y la ejecución presupuestal 
Informe de gestión del plan mantenimiento hospitalario</t>
  </si>
  <si>
    <t xml:space="preserve">Plan de Mantenimiento </t>
  </si>
  <si>
    <t>Ejecución de cronograma de Mantenimiento  Actividades Cumplidas / Total Actividades Programadas * 100%</t>
  </si>
  <si>
    <t>ASESOR ADMINISTRATIVO 
 LIDER MANTENIMIENTO</t>
  </si>
  <si>
    <t xml:space="preserve">MANTENIMIENTOS PREVENTIVOS CUMPLIDAS: 623                                                                                MANTENIMIENTOS PREVENTIVOS REALIZADOS: 768
RESULTADO: 81%
El indicador nos muestra que las actividades cumplidas nos representa un 81% frente a las programadas,no se dio el cumplimiento al 100% porque algunos contratos se iniciaron a partir del mes de abril y otras actividades de mantemimiento se realizan a partir del segundo semestre. 
EJECUCIÓN PRESUPUESTAL
</t>
  </si>
  <si>
    <t>MANTENIMIENTOS PREVENTIVOS REALIZADOS: 662
MANTENIMIENTOS PREVENTIVOS PROGRAMADOS: 796
CUMPLIMIENTO = 83%
El indicador refleja el 83% lo que nos muestra un nivel de cumplimiento frente a lo programado. El peso porcentual del trimestre es del 25%, por tanto el 83% de cumplimiento reportado equivale al 20,75%.
El indicador de mantenimiento hospitalario no alcanza el 100% debido a diversos factores que afectan la ejecución total de las actividades programadas. Entre los principales motivos se encuentran:
•	En ocasiones, surgen fallas o eventos imprevistos (como en infraestructura crítica) que obligan a redireccionar las actividades, postergando otras actividades previstas.
•	Algunos contratos de mantenimiento correctivo o preventivo pueden retrasarse por disponibilidad limitada de personal especializado o de repuestos, lo que afecta el cumplimiento del cronograma.
•	Algunas áreas hospitalarias no pueden intervenirse debido a su uso continuo o por razones asistenciales, lo cual impide ejecutar mantenimientos sin interrumpir la atención.</t>
  </si>
  <si>
    <t xml:space="preserve">MANTENIMIENTOS PREVENTIVOS REALIZADOS: 783
MANTENIMIENTOS PREVENTIVOS PROGRAMADOS: 796
CUMPLIMIENTO = 98%
El indicador refleja el 98% lo que nos muestra un nivel de cumplimiento frente a lo programado. El peso porcentual del trimestre es del 25%, por tanto el 98% de cumplimiento reportado equivale al 24%.
El indicador alcanzó un 98% de ejecución, lo que evidencia un alto grado de cumplimiento de las actividades programadas dentro del trimestre. Este resultado refleja una gestión eficiente del mantenimiento preventivo, con una planeación adecuada, disponibilidad oportuna de recursos técnicos y logísticos, y coordinación efectiva con las áreas asistenciales.
El cumplimiento del 98% demuestra:
•Una adecuada planeación y seguimiento del cronograma de mantenimiento.
• Disponibilidad oportuna del personal técnico y de los recursos requeridos.
• Coordinación efectiva con las diferentes áreas asistenciales para realizar los mantenimientos sin afectar la prestación de servicios.
</t>
  </si>
  <si>
    <t xml:space="preserve">Garantizar el desarrollo del mantenimiento preventivo y correctivo de equipos biomédicos según el cronograma establecido por la institución </t>
  </si>
  <si>
    <t>Informes mensuales generados por el proveedor externo</t>
  </si>
  <si>
    <t>Cronograma biomédico</t>
  </si>
  <si>
    <t>Número de mantenimientos preventivos realizados /
Total de mantenimientos preventivos programados
N. de mantenimiento correctivos de equipos biomédicos realizados /
Total  de equipos biomédicos existentes</t>
  </si>
  <si>
    <t>ASESOR ADMINISTRATIVO 
ING. BIOMEDICOS</t>
  </si>
  <si>
    <t>98%
1,12%
El resultado del indicador dos no es promediable con el indicador uno, debido a no mantener una misma escencia.</t>
  </si>
  <si>
    <t>MANTENIMIENTOS PREVENTIVOS REALIZADOS: 746
MANTENIMIENTOS PREVENTIVOS PROGRAMADAS: 763
CUMPLIMIENTO: 98% 
El cumplimiento del 98% en las actividades de mantenimiento de los equipos biomédicos indica un alto nivel de ejecución dentro del programa de mantenimiento planificado. Este resultado refleja una gestión eficiente y comprometida con la seguridad y el funcionamiento adecuado de la tecnología médica. Teniendo en cuenta que el trimestre tiene un peso porcentual del 25%, el resultado del indicador para el segundo trimestre es del 24,5%
Número de mantenimientos correctivos de equipos biomédicos realizados / Total de equipos biomédicos existentes.
PORCENTAJE DE CUMPLIMIENTO: 1.18%
El actual indicador no se puede promediar con el anterior, puesto que no guarda la misma esencia, se recomienda que el equipo de Ambiente físico analice si el indicador brinda la información requerida o por el contrario es sujeto de actualización.</t>
  </si>
  <si>
    <r>
      <t xml:space="preserve">MANTENIMIENTOPREVENTIVO DE EQUIPOS BIOMEDICOS
</t>
    </r>
    <r>
      <rPr>
        <sz val="10"/>
        <color theme="1"/>
        <rFont val="Century Gothic"/>
        <family val="2"/>
      </rPr>
      <t xml:space="preserve">Número de mantenimientos preventivos realizados / Número de mantenimientos preventivosprogramados
</t>
    </r>
    <r>
      <rPr>
        <b/>
        <sz val="10"/>
        <color theme="1"/>
        <rFont val="Century Gothic"/>
        <family val="2"/>
      </rPr>
      <t xml:space="preserve">PORCENTAJE DE CUMPLIMIENTO: 99%
</t>
    </r>
    <r>
      <rPr>
        <sz val="10"/>
        <color theme="1"/>
        <rFont val="Century Gothic"/>
        <family val="2"/>
      </rPr>
      <t>Análisis: El cumplimiento del 99% en las actividades de mantenimiento de los equipos biomédicos indica un alto nivel de ejecución dentro del programa de mantenimiento planificado. Este resultado refleja una gestión eficiente y comprometida con la seguridad y el funcionamiento adecuado de la tecnología médica</t>
    </r>
    <r>
      <rPr>
        <b/>
        <sz val="10"/>
        <color theme="1"/>
        <rFont val="Century Gothic"/>
        <family val="2"/>
      </rPr>
      <t xml:space="preserve">.
MANTENIMIENTO CORRECTIVO DE EQUIPOS BIOMEDICOS
</t>
    </r>
    <r>
      <rPr>
        <sz val="10"/>
        <color theme="1"/>
        <rFont val="Century Gothic"/>
        <family val="2"/>
      </rPr>
      <t xml:space="preserve">Número de mantenimientos correctivos de equipos biomédicos realizados / Total de equipos biomédicos existentes.
</t>
    </r>
    <r>
      <rPr>
        <b/>
        <sz val="10"/>
        <color theme="1"/>
        <rFont val="Century Gothic"/>
        <family val="2"/>
      </rPr>
      <t xml:space="preserve">PORCENTAJE DE CUMPLIMIENTO: 2.09%
</t>
    </r>
    <r>
      <rPr>
        <sz val="10"/>
        <color theme="1"/>
        <rFont val="Century Gothic"/>
        <family val="2"/>
      </rPr>
      <t xml:space="preserve">El actual indicador no se puede promediar con el anterior, puesto que no guarda la misma esencia. Está sujeto de actualización.
</t>
    </r>
    <r>
      <rPr>
        <b/>
        <sz val="10"/>
        <color theme="1"/>
        <rFont val="Century Gothic"/>
        <family val="2"/>
      </rPr>
      <t xml:space="preserve">
</t>
    </r>
  </si>
  <si>
    <t>GESTION PARA LA CALIDAD</t>
  </si>
  <si>
    <t>Acreditación</t>
  </si>
  <si>
    <t>Contar con una apropiación de los estándares de calidad a través del mejoramiento continuo y la gestión eficiente y responsable de los procesos encaminados a la satisfacción de los grupos de interés.</t>
  </si>
  <si>
    <t>Realizar  autoevaluación de estándares de acreditación con los diferentes equipos de autoevaluación, realizar  un informe con un  diagnóstico elaborado y plan de trabajo planteado a ejecutar durante cada vigencia.
Incremento  0,5 % de la autoevaluación de los estándares de acreditación</t>
  </si>
  <si>
    <t>Línea base  calificación cuantitativa del 2,8% 2023 por grupo de estándares - se cuenta autoevaluación año 2023</t>
  </si>
  <si>
    <t>Evaluación grupo de estándares de acreditación / 0,5 del porcentaje de avance por autoevaluación.</t>
  </si>
  <si>
    <t>EQUIPO DE CALIDAD</t>
  </si>
  <si>
    <t>Para el segundo trimestre del 2025, se cuenta con una autoevaluación de acreditación establecidad según Res. 5095 de 2018.
Se cuenta con  ruta crítica establecida con 9 pasos para darle cumplimento de enero a diciembre del 2025, realizando el cierre por medio de un aprendizaje organizacional a diciembre del 2025.</t>
  </si>
  <si>
    <t>Para el tercer trimestre de 2025, se cuenta con una autoevaluación de acreditación establecidad según Res. 5095 de 2018.
Se cuenta con  ruta crítica establecida con 9 pasos para darle cumplimento de enero a diciembre del 2025, realizando el cierre por medio de un aprendizaje organizacional a diciembre del 2025.
Se están realizando las acciones encaminadas a lograr el incremento proyectado.</t>
  </si>
  <si>
    <t xml:space="preserve">Habilitación </t>
  </si>
  <si>
    <t>Mejorar las condiciones  de infraestructura en los servicios de urgencias, observación , laboratorio clínico, habilitar prestación del servicio de depósito de cadáveres, cardiología no, invasiva, unidad renal en la institución el fin de mejorar la prestación del servicio para la población atendida.</t>
  </si>
  <si>
    <t>Ejecución del proyecto ampliación de las areas de laboratorio clínico y urgencias para la  E.S.E HDSAP
Ejecución  proyecto construcción espacio temporal de cadáveres en la E.S.E HDSAP
Habilitación del servicio de cardiología (no invasiva)
Ejecución del proyecto construcción de una torre servicio de hospitalización. 
Habilitación del servicio unidad de renal</t>
  </si>
  <si>
    <t>Avance de los proyectos ante el ministerio de salud/ plan bienal  para la aprobación y ejecución.</t>
  </si>
  <si>
    <t>No. Proyectos ejecutados / No. Proyectos inscritos en el Plan Bienal</t>
  </si>
  <si>
    <t xml:space="preserve">EL Hospital Departamental san Antonio de Padua, dentro de habilitación de la prestación de servicios de salud, según Resolución 3100 de 2019 donde define los procedimientos y condiciones para inscribir y habilitar los servicios de salud, y adopta el Manual de Inscripción de Prestadores y Habilitación de Servicios de Salud. 
A continuación, se relacionan los equipos que la HDSAP, adquirió en el primer trimestre del 2025:
ARCO EN C.  Para el servicio de cirugía 
Adquisición de la torre de laparoscopia para la realización de cirugías por laparoscopia
Adquisición del equipo de electrobisturí 
Desde el área de habilitación se realizaron las gestiones pertinentes para que las especificaciones técnicas de las iniciativas presentadas cumplieran con las condiciones de las resoluciones 4445 de 1996 y 3100 de 2019.
</t>
  </si>
  <si>
    <t xml:space="preserve">EL Hospital Departamental San Antonio de Padua, dentro del habilitación de la prestación de servicios de salud, según Res. 3100 de 2019 define los procedimientos y condiciones para inscribir y habilitar los servicios de salud, y adopta el Manual de Inscripción de Prestadores y Habilitación de Servicios de Salud.
Para el segundo semestre del 2025, la institución no, adquirio equipos biomedico.
Se presenta proyecto ante la gerencia para la habilitación del servicio de Neurocirugia. Pendiente abropacion para la habilitación del servicio. 
</t>
  </si>
  <si>
    <r>
      <rPr>
        <b/>
        <sz val="11"/>
        <color theme="1"/>
        <rFont val="Century Gothic"/>
        <family val="2"/>
      </rPr>
      <t>1. Ejecución del proyecto ampliación de las areas de laboratorio clínico y urgencias para la  E.S.E HDSAP</t>
    </r>
    <r>
      <rPr>
        <sz val="11"/>
        <color theme="1"/>
        <rFont val="Century Gothic"/>
        <family val="2"/>
      </rPr>
      <t xml:space="preserve">
El proyecto se encuentran rádicados en el ministerio, con el visto bueno de la SSD, inscrito en el plan bienal. Los serviccios se encuentran habilitados en el REPS, se pretende mejorar el estandar de infrestructura.
</t>
    </r>
    <r>
      <rPr>
        <b/>
        <sz val="11"/>
        <color theme="1"/>
        <rFont val="Century Gothic"/>
        <family val="2"/>
      </rPr>
      <t>2. Ejecución  proyecto construcción espacio temporal de cadáveres en la E.S.E HDSAP</t>
    </r>
    <r>
      <rPr>
        <sz val="11"/>
        <color theme="1"/>
        <rFont val="Century Gothic"/>
        <family val="2"/>
      </rPr>
      <t xml:space="preserve">
El proyecto se realizó, se encuentra en SSD, se realizarn recomendaciones por parte del equipo de infraestructura de la SSD, a la fecha se estan realizando los respectivos ajustes para la radicarlos nuevamente. El servicio no requiere habilitación.
</t>
    </r>
    <r>
      <rPr>
        <b/>
        <sz val="11"/>
        <color theme="1"/>
        <rFont val="Century Gothic"/>
        <family val="2"/>
      </rPr>
      <t xml:space="preserve">
3. Habilitación del servicio de cardiología (no invasiva)
</t>
    </r>
    <r>
      <rPr>
        <sz val="11"/>
        <color theme="1"/>
        <rFont val="Century Gothic"/>
        <family val="2"/>
      </rPr>
      <t xml:space="preserve">El servicio se habilitó el día 17 de junio de 2024, al momento se encuentra prestando servicios en consulta externa.
</t>
    </r>
    <r>
      <rPr>
        <b/>
        <sz val="11"/>
        <color theme="1"/>
        <rFont val="Century Gothic"/>
        <family val="2"/>
      </rPr>
      <t>4. Ejecución del proyecto construcción de una torre servicio de hospitalización.</t>
    </r>
    <r>
      <rPr>
        <sz val="11"/>
        <color theme="1"/>
        <rFont val="Century Gothic"/>
        <family val="2"/>
      </rPr>
      <t xml:space="preserve"> 
El proyecto se encuentra en Fase III- CONCEPTO TECNICO FINAL MSPS. 
pendiente FINACIACION y desembolso por parte del MSPS, el servicio se encuentra habilitado, se pretende ampliar la capacidad instalada y pasar de 45 a 65 camas.
</t>
    </r>
    <r>
      <rPr>
        <b/>
        <sz val="11"/>
        <color theme="1"/>
        <rFont val="Century Gothic"/>
        <family val="2"/>
      </rPr>
      <t xml:space="preserve">5. Habilitación del servicio unidad de renal
</t>
    </r>
    <r>
      <rPr>
        <sz val="11"/>
        <color theme="1"/>
        <rFont val="Century Gothic"/>
        <family val="2"/>
      </rPr>
      <t xml:space="preserve">No se ha realizado avance </t>
    </r>
    <r>
      <rPr>
        <b/>
        <sz val="11"/>
        <color theme="1"/>
        <rFont val="Century Gothic"/>
        <family val="2"/>
      </rPr>
      <t xml:space="preserve">
</t>
    </r>
  </si>
  <si>
    <t>Seguridad del Paciente</t>
  </si>
  <si>
    <t>Mejorar la  apropiación de los colaboradores en el programa de seguridad  del paciente  a través del mejoramiento continuo y la gestión eficiente y responsable de los procesos encaminados a mejorar los procesos asistenciales seguros</t>
  </si>
  <si>
    <t xml:space="preserve">Mejorar la apropiación de la cultura justa de seguridad del paciente.                                              paquetes instruccionales
guía técnica “buenas prácticas para la seguridad del paciente en la atención en salud”
Medición de adherencia de paquetes instruccionales
guía técnica “buenas prácticas para la seguridad del paciente en la atención en salud” en los colaboradores.
Implementación instrumentos metodológicos existentes para realizar análisis,  gestión de riesgos y seguimientos. (planes </t>
  </si>
  <si>
    <t>La institución cuenta con un programa de seguridad del paciente versión 0.4 /2022
Cuenta con una política de seguridad del paciente
Metas buenas prácticas de seguridad del paciente
Se cuenta con medición de indicadores de 256
Rondas de seguridad
 Comité de seguridad 
del paciente mensual
Se cuenta con un líder de seguridad del paciente.</t>
  </si>
  <si>
    <t>Percepción de los usuarios acerca del programa de seguridad del paciente/ pqrsf  relacionadas con atención insegura</t>
  </si>
  <si>
    <t>En el presente informe se relacionan las intervenciones realizadas durante el primer trimestre de 2025, del programa de seguridad del paciente.
Para poder desarrollar las actividades planteadas en la política y el programa de seguridad del paciente se tuvo en cuenta el gran trabajo realizado por el equipo se seguridad del paciente, la información se seleccionó de las evidencias recopiladas en el primer trimestre 2025   y las intervenciones que se llevan a cabo para minimizar los riesgos en la E.S.E. Hospital Departamental San Antonio de Padua.
(VER INFORME CONSOLIDADO)</t>
  </si>
  <si>
    <t xml:space="preserve">
Durante el segundo trimestre del 2025 se capacitaron en el programa y la política un total de: 130 funcionarios.
</t>
  </si>
  <si>
    <t xml:space="preserve">Desde el Programa de Seguridad del Paciente se presentan los avances obtenidos durante el desarrollo de las actividades institucionales, en el marco de la conmemoración del Día Mundial de la Seguridad del Paciente. En esta fecha se llevó a cabo una feria institucional, espacio en el cual se socializó la Política de Seguridad del Paciente, se presentaron los 14 paquetes instruccionales adoptados por la institución, así como los indicadores definidos en la Resolución 256, de los cuales actualmente se cuenta con 13 en implementación, además de los 8 indicadores institucionales que fortalecen el seguimiento del programa.
Durante la jornada, también se resaltó la importancia de la estrategia multimodal como herramienta fundamental para promover prácticas seguras y sostenibles dentro de los servicios asistenciales.
De igual manera, se dio respuesta oportuna a las PQRSD remitidas desde el área de SIAU relacionadas con el programa. A la fecha se han recibido tres (3) solicitudes, las cuales han s     ido respondidas dentro de los plazos establecidos, alcanzando un cumplimiento del 100% en la gestión de las PQRSD.
Estos resultados reflejan el compromiso institucional con la seguridad del paciente, la mejora continua y la calidad en la atención en salud, consolidando una cultura orientada a la prevención de riesgos y al fortalecimiento de la atención segura.
</t>
  </si>
  <si>
    <t>Sistemas de información para la calidad</t>
  </si>
  <si>
    <t>Optimizar la medición  de indicadores de obligatorio cumplimiento, indicadores institucionales y de gestión en la institución</t>
  </si>
  <si>
    <t xml:space="preserve">Asignar un  líder responsable del sistema único de información quien se encargue de recolectar la información con los lideres asistenciales y de apoyo de los indicadores de obligatorio cumplimiento, indicadores institucionales y de gestión.
Diseñar e implementar  un instrumento para el manejo de indicadores  o un    tablero de mando institucional para medición,  seguimiento, análisis y alertas para el manejo de indicadores en la institución.  </t>
  </si>
  <si>
    <t>Se realiza medición de indicadores de obligatorio cumplimiento, indicadores institucionales y de gestión, no se cuenta con un tablero de mando para el análisis, seguimiento y alertas,  no, se cuenta con planes de mejora y análisis</t>
  </si>
  <si>
    <t>Indicadores definidos por la institución / total de indicadores reportados por los servicios</t>
  </si>
  <si>
    <t>Para la vigencia del primer trimestre se realizó la depuración de los indicadores normativos e institucionales; pasando de ser 300 a 84 divididos en dos cuadros de mando.
El primero de ellos con 45 indicadores normativos de la resolución 256 del 2016 con los cuales se monitoriza:
	Efectividad en diagnósticos y tratamientos: 16 Indicadores.
	Seguridad los cuales expresan la proporción de eventos inseguros presentados durante la atención en la institución: 11 Indicadores.
	Experiencia en la atención los cuales miden la oportunidad y la satisfacción de los usuarios: 12 Indicadores.
	Unidad de Cuidados Intensivos: 6 Indicadores.
El segundo cuadro contiene 39 indicadores institucionales los cuales monitorizan el comportamiento de los servicios:
	Oportunidad de asignación de citas en otras especialidades: 9 Indicadores.
	Gestión de la calidad y mejoramiento continuo: 10 Indicadores.
	Sistemas de Información: 3 Indicadores.
	Gestión de Referencia:  2 Indicadores.
	Gestión de servicios de Hospitalización: 2 Indicadores.
	Gestión Jurídica: 2 Indicadores.
	Oportunidad de Cirugía: 1 Indicador.
	Gestión Control Interno: 1 Indicador.
	Gestión Ambiental: 6 Indicadores.
	Gestión de Talento Humano: 3 Indicadores.</t>
  </si>
  <si>
    <r>
      <t xml:space="preserve">Se ha reportado el 60% de los indicadores del segundo semestre, se completó la medición de los indicadores del primer trimestre, está pendiente la socialización. En ese orden el porcentaje de cumplimiento estaría en un 25%, que comprende el 15% del primer trimestre mas un avance del 25% del segundo trimestre.
Como compromiso se plantea cargar los indicadores en la Pagina Institucional, en la pestaña de Datos Abiertos.
</t>
    </r>
    <r>
      <rPr>
        <b/>
        <sz val="11"/>
        <color theme="1"/>
        <rFont val="Century Gothic"/>
        <family val="2"/>
      </rPr>
      <t>Los indicadores reportados en el segundo trimestre son los siguientes:</t>
    </r>
    <r>
      <rPr>
        <sz val="11"/>
        <color theme="1"/>
        <rFont val="Century Gothic"/>
        <family val="2"/>
      </rPr>
      <t xml:space="preserve">
	Gestión de calidad y mejoramiento continuo: 10
	Sistemas: 3
	Gestión de Referencia: 2
	Gestión servicio de hospitalización: 2
	Cirugia: 1
	Juridica: 2
	Control Interno: 1
	Gestion Ambiental: 6
	Gestion talento humano: 4
	Humanizacion: 8
	Laboratorio clínico: 11
	 Total 59
</t>
    </r>
    <r>
      <rPr>
        <b/>
        <sz val="11"/>
        <color theme="1"/>
        <rFont val="Century Gothic"/>
        <family val="2"/>
      </rPr>
      <t xml:space="preserve">Cuadro de mando Normativo </t>
    </r>
    <r>
      <rPr>
        <sz val="11"/>
        <color theme="1"/>
        <rFont val="Century Gothic"/>
        <family val="2"/>
      </rPr>
      <t xml:space="preserve">
	Efectividad: 18
	Seguridad: 11
	Experiencia en la atención: 12
	Hospitalización - unidad de cuidados intensivos: 6
	Resolución 408: 5</t>
    </r>
  </si>
  <si>
    <t>En el tercer trimestre, se realizó actualización de indicadores el día 30 de septiembre, para el mes de octubre se programa la socialización. 
Se realizó un nuevo manual de indicadores con la finalidad de que el personal tenga claro el instructivo para la elaboración de fichas técnicas y el diligenciamiento del cuadro de mando.
 Se han realizado los reportes trimestrales respectivos, solicitados por el ministerio y EAPB, los cuales solicitan un consolidado de los indicadores de la resolución 256 de 2016.
El cuadro de mando se encuentra actualizado a la fecha, se anexa como evidencia.</t>
  </si>
  <si>
    <t>PAMEC</t>
  </si>
  <si>
    <t>Dar continuidad al programa de mejoramiento PAMEC, parte de un proceso de priorización de las oportunidades de mejora identificadas. la priorización se basa en los preceptos del sistema único de acreditación y se realiza por el grado de riesgo, costo y volumen.  los soportes son el PAMEC, la ficha técnica de seguimiento al PAMEC y el informe de plan de gestión llevado a junta directiva.</t>
  </si>
  <si>
    <t>Aplicar sistemática y periódicamente una metodología de evaluación y mejoramiento de los procesos de la institución, que permita implementar acciones de mejoramiento para lograr optimizar los recursos destinados a la atención, generar impacto en la salud de los usuarios, minimizar los riesgos durante el proceso de atención en salud y fortalecer el desempeño institucional.
Implementar acciones de mejoramiento que permitan disminuir la brecha existente entre la calidad observada y la esperada en la atención.
Estructurar un modelo de evaluación y seguimiento de la calidad de los procesos que fomente el autocontrol, la mejora continua y el aprendizaje institucional.</t>
  </si>
  <si>
    <t>La institución cuneta con un programa de auditoria para el mejoramiento de la calidad es uno de los componentes del sistema obligatorio de garantía de la calidad es un mecanismo sistemático y continuo de evaluación y mejoramiento de la calidad en la atención de salud centrada en el cliente externo e interno</t>
  </si>
  <si>
    <t>Ejecución del actividades cronograma ruta crítica PAMEC 2024 / sobre el total de actividades programas en la vigencia</t>
  </si>
  <si>
    <t>La institución tiene definido el PAMEC, con enfoque en el Sistema Único de Acreditación (SUA) Res.5095 del 2018 y se aplica a través de una ruta crítica definida dentro de auditoría para el mejoramiento continuo de la calidad, por medio del mecanismo de autodiagnóstico que permite identificar oportunidades de mejora. 
A continuación, se describe la ruta crítica con fechas y actividades a ejecutar dentro de los 9 pasos establecidos. 
Para el segundo trimestre del 2025, se cuenta con una ejecución del 43% de cumplimiento del cronograma de ruta crítica, teniendo en cuenta que la institución ya realizó la autoevaluación y el informe cualitativo y cuantitativo para la vigencia 2025.
Según el cronograma, de las 9 actividades, se han desarrollado 5, lo que equivale a un acumulado del 55%</t>
  </si>
  <si>
    <t>Se realizó la sexta actividad del cronograma que hace referencia a la formulación del Plan de Mejoramiento, dicho plan lo comprenden 72 acciones a desarrollar, teniendo en cuenta el ciclo PHVA, se soporta el cumplimiento con la matriz y las actas de reuniones.
A la fecha se cumple a cabalidad el cronograma, desarrollando la actividad No. 7 de la Ruta Critica "Ejecución del Plan de Mejoramiento", se ha ralizado seguimiento y acompañamiento al cumplimiento de cada uno de los 18 estandares con los lideres de procesos.</t>
  </si>
  <si>
    <t>Humanización</t>
  </si>
  <si>
    <t>Mejorar la  apropiación de los colaboradores en el programa de humanización  a través del mejoramiento continuo</t>
  </si>
  <si>
    <t>Mejorar la apropiación del programa de humanización sobre el trato digno dirigido al cliente interno.
Realizar medición de adherencia de la atención humanizada y trato digno a los pacientes que ingresan a los diferentes servicios de  la institución.
Diseñar e implementar  un instrumento para el manejo de indicadores  programa de humanización dirigido al cliente interno y externo.</t>
  </si>
  <si>
    <t>Se cuenta con un programa de humanización.
Política institucional 
Tres líneas de acción dirigidas cliente interno y externo
Se realiza medición de indicadores dirigidas al clientes interno. 
No hay indicadores dirigidas sobre la percepción al cliente externo del programa de humanización no, se tiene línea base.</t>
  </si>
  <si>
    <t>Percepción del usuario acerca de la atención humanizada/sobre total se usuarios encuestados
(# de usuarios satisfechos / # de usuarios encuestados) x100</t>
  </si>
  <si>
    <r>
      <t xml:space="preserve">Para conocer la percepcion de los usuarios, desde el area de humanizacion se realizan 40 encuestas mensuales de humanizacion dirigidas a los usuarios y/o familiares asi: </t>
    </r>
    <r>
      <rPr>
        <b/>
        <sz val="11"/>
        <color theme="1"/>
        <rFont val="Century Gothic"/>
        <family val="2"/>
      </rPr>
      <t>¿en general como califica la humanizacion que se le brinda en el hospital?</t>
    </r>
    <r>
      <rPr>
        <sz val="11"/>
        <color theme="1"/>
        <rFont val="Century Gothic"/>
        <family val="2"/>
      </rPr>
      <t>: total encuentas realizadas en el trimestre: 120 de los cuales responden: excelente 35 usuarios, bueno 85 usuarios, regular 0, malo 0, pesimo 0
Excelente 29,2%, bueno 70,8% para un porcentaje de humanizacion en la atencion de 100%</t>
    </r>
  </si>
  <si>
    <t xml:space="preserve">Se realizaron 120 encuestas a usuarios y familiares, los cuales responden: Excelente 25 usuarios, Bueno 95 usuarios, Regular 0, Malo 0, Pésimo 0.
Valores que arrojan una satisfacción del cliente externo del 100%, tal como lo evidencia la gráfica.
</t>
  </si>
  <si>
    <r>
      <t xml:space="preserve">Para conocer la percepcion de los usuarios, desde el area de humanizacion se realizan 40 encuestas mensuales de humanizacion dirigidas a los usuarios y/o familiares asi: </t>
    </r>
    <r>
      <rPr>
        <b/>
        <sz val="11"/>
        <rFont val="Century Gothic"/>
        <family val="2"/>
      </rPr>
      <t>¿en general como califica la humanizacion que se le brinda en el hospital?</t>
    </r>
    <r>
      <rPr>
        <sz val="11"/>
        <rFont val="Century Gothic"/>
        <family val="2"/>
      </rPr>
      <t xml:space="preserve">: total encuentas realizadas en el trimestre: 120 de los cuales responden: excelente 22 usuarios, bueno 98 usuarios, regular 0, malo 0, pesimo 0
Excelente 18,3%, bueno 81,7% para un porcentaje de humanizacion en la atencion de 100% </t>
    </r>
  </si>
  <si>
    <t>GESTIÓN DE ATENCIÓN AL USUARIO Y PARTICIPACIÓN CIUDADANA</t>
  </si>
  <si>
    <t>Prestar atención integral en todas las áreas y calidad en los servicios.</t>
  </si>
  <si>
    <t>Reactivación asociación de usuarios</t>
  </si>
  <si>
    <t>Conformación de la Nueva Asociación de Usuarios.</t>
  </si>
  <si>
    <t>05 de julio de 2024 Gestión activación asociación de usuarios</t>
  </si>
  <si>
    <t>No. Mesas de trabajo realizadas /
No. Mesas programas en la vigencia</t>
  </si>
  <si>
    <t>EQUIPO SIAU</t>
  </si>
  <si>
    <t>La conformación de la Asociación se realizó en el mes de Julio, la cual se hizo por los diferentes medios de comunicación. Estuvo abierta desde el 22 de julio de 2024 al 09 de agosto; en el cual se inscribieron 620 usuarios, cumplieron 404 usuarios teniendo en cuenta los requisitos exigidos.
El 01 de noviembre se realiza asamblea, donde se dio la lectura y aprobación de los nuevos estatutos los cuales fueron aprobados.
Desde la oficina de atención al usuario se dejo cronograma de capacitaciones para los miembros de la asociacion una para el mes de abril y la otra para el mes de agosto del 2025.
Los miembros de la mesa directiva hacen parte de nuestro proceso y hacen presencia en la respectiva apertura de buzón de sugerencias que se realiza de lunes a viernes a las 4:00 pm, donde se deja un acta con la firma del acompañamiento, por otra parte; un delegado de la asociación de usuarios quien hace parte por medio de la resolución 001 del 2021 en el comité de ética e integridad que se realiza mensualmente.
el 03 de abril del 2025, desde la secretaria de salud departamental realiza la respectiva convocatoria para la elección del nuevo representante ante la junta directiva del hospital San Antonio de Padua. 
Por lo tanto, se realizó la divulgación en la cartelera del Hospital, se envía a los municipios de influencia como Paicol, Tesalia, Nátaga, La Argentina y La Plata siguiendo el conducto regular plasmado por la secretaria departamental.
CONVOCATORIA: fechas del Tres (03) al ocho (08) de abril de 2025.
Apertura y Cierre de Inscripciones: fechas de nueve (09) de abril de 2025 a veinticuatro
(24) de abril de 2025. Hora: Jornada Mañana, de ocho (8:00) a.m., a once (11:00) a.m., y Jornada Tarde de dos (2:00) p.m., a cuatro (4:00) p.m.
Publicación de Lista de Candidatos: Veinticinco (25) a veintinueve (29) de abril de 2025.
Sitio y fecha de elección: Auditorio Hospital Departamental “San Antonio de Padua” de La
Plata, Huila, el día Treinta (30) de abril de 2025, en horario de 9:00 a.m. a 3:00 p.m., en jornada continua.</t>
  </si>
  <si>
    <t xml:space="preserve">
El día 25 de abril del 2025, la secretaria de salud Departamental realizó él envió de la RESOLUCIÓN 916 DE 2025 Por medio de la cual se admiten candidatos a participar en la elección como miembro ante la Junta Directiva de la E.S.E Hospital Departamental San Antonio de Padua de La Plata – Huila, en representación de la Comunidad, Alianza o Asociaciones de Usuarios.
 El 10 de junio de 2025, se realiza invitación a Capacitación en participación social en salud y servicio al ciudadano, a los miembros de la asociación de usuarios de la ESE Hospital Departamental San Antonio de Padua
Nota: Se realiza corrección del indicador del primer trimestre, paso del 10% al 25%, teniendo en cuenta que se cumplió con la reactivación de la Asociación de Usuarios, se programan dos encuentros al año, en segundo trimestre se realizó el primero de 2025, el próximo encuentro se realizará en el mes de octubre.</t>
  </si>
  <si>
    <t xml:space="preserve">Según cronograma de la oficina de atención al usuario se tenía previsto realizar la segunda mesa de trabajo con la Asociación de usuarios y dar cumplimiento a las actividades programadas con ellos, para el día 29 de septiembre a las 09:00 am a lo cual se suspendió por no contar con quorum. 
Por lo tanto, la Oficina de atención al usuario realizara nueva convocatoria para capacitación en Participación Ciudadana y Servicio al Ciudadano para el 19 de  noviembre 2025 y de esa manera dar cumplimiento al cronograma. 
</t>
  </si>
  <si>
    <t>Fortalecer la oportunidad en la asignación de citas</t>
  </si>
  <si>
    <t>Agendas abiertas</t>
  </si>
  <si>
    <t>Mantener la inasistencia a la consulta de medicina especializada por debajo del 15%</t>
  </si>
  <si>
    <t>Número de citas cumplidas / Número de citas asignadas</t>
  </si>
  <si>
    <t>Durante el primer trimestre se asignaron 10.194 citas en diferentes especialidades, de  las cuales fueron cumplidas 9.417 dando cumplimiento a un porcentaje del 92%.
Teniendo en cuenta que el trimestre tiene un peso porcentual del 25%, y la meta es el 85% de citas cumplidas, se cumple a cabalidad con el indicador.</t>
  </si>
  <si>
    <t>Durante el mes II trimestre 15.438 citas asignadas 
Durante el II trimestre se cumplieron 11.318 citas
Durante el II trimestre la inasitencia fue de 886 citas 
Cumplimiento 73%
Teniendo en cuenta que el trimestre tiene un peso porcentual del 25%, el resultado del trimestre equivale al 21.25%</t>
  </si>
  <si>
    <t>Mide la eficacia y agilidad con la que se asignan citas a los ciudadanos en agendas abiertas, buscando reducir los tiempos de espera y mejorar la disponibilidad de atención. Su objetivo es garantizar que los usuarios puedan acceder oportunamente a los servicios ofrecidos, promoviendo una gestión eficiente de la agenda institucional.
III Trimestre citas asignadas : 12,204
III Trimestre citas cumplidas: 11.328
III Trimestre citas incumplidas: 876
Cumplimiento del 92.8%
Teniendo en cuenta que la meta es del 85% de cumplimiento, se cumple a cabalidad con el indicador</t>
  </si>
  <si>
    <t>Cumplimiento de las actividades establecidas en el cronograma de la PPS</t>
  </si>
  <si>
    <t>Articulación con los principales actores de la salud de la comunidad con la zona de influencia para la presentación de la PPSS Institucional</t>
  </si>
  <si>
    <t>Cronograma de actividades proyectadas para cada vigencia.</t>
  </si>
  <si>
    <t>Número de actividades de PPSS realizadas / número total de actividades programadas en la vigencia</t>
  </si>
  <si>
    <t>el cumplimiento de las actividades de la PPSS se realizó el 21 de febrero del 2025, el repectivo cargue de la 23 actividades ejecutadas en el 2024, por otra parte; se realizó el respectivo cargue a la pagina de PISIS el cronograma para la vigencias 2025 a la pagina PISIS Ministerio de Salud.</t>
  </si>
  <si>
    <t>1. Divulgación de los deberes y derechos de los usuario a alos colaboradores.
2. Divulgacion deberes y derechos s alos usuarios 
3. Oportunidad de respuesta de la PQRS según las ABC.
4.Incremento de la Satisfacción del usuario en un 99%.
5. Paticipación ciudadana Asociacion ed usuarios.
6.Particpación activa de la Junta directiva.
7. Ejecución de inducción y re inducción SST
 8. Socialización y adherencia del Programa y politica (6 líneas) de Humanización en la Institución 78%
9. Informe de seguimiento de los diferentes canales de acceso que tiene la Institucion.
10.Espacios de participación que reconozca las dinámicas territoriales y comunitarias del sector salud- rendicion de cuentas
11. Hacer uso de los televisores, pagina web y redes sociales (facebook) de la institución para promover una cultura de bienestar y salud.
12.Fortalecer los canales de comunicación existentes  en la institución
13.Establecer los mecanismos que habiliten a los ciudadanos a involucrarse en la gestión del sector salud a nivel territorial e institucional..
14.Ejecución de las asambleas generales de la asociación de usuarios de la ESE y la zona de influencia 
15. Conversación Informativa con las comunidades del área de influencia, divulgando el protocolo de atención preferencial y la inclusión de la PPSS.
16.Interacción con los integrantes de la asociacion de usuarios de la ESE Hospital Departamental San Antonio de Padua de la Plata Huila
NOTA: De las 23 actividades programadas para el año, se han realizado 16 con corte al 30 de junio, ello equivale a un cumplimiento del 69%, se deduce el 25% asignado en el primer trimestre, por tanto el resultado del segundo trimestre es del 44%</t>
  </si>
  <si>
    <t xml:space="preserve">1. Divulgación de los deberes y derechos de los usuario a alos colaboradores.
2. Oportunidad de respuesta de la PQRS según las ABC.
3. Divulgacion deberes y derechos s alos usuarios 
4.Incremento de la Satisfacción del usuario en un 99%.
5. Paticipación ciudadana Asociacion de usuarios zona de influencia.
6. Socialización y adherencia del Programa y politica (6 líneas) de Humanización en la Institución 78%.
8,Informe de seguimiento de los diferentes canales de acceso que tiene la Institucion.
10.Capacitar a la comunidad en temas de salud publica.
 11. Hacer uso de los televisores, pagina web y redes sociales (facebook) de la institución para promover una cultura de bienestar y salud.
12. Capacitar a la comunicad en el desarrollo de capacidades ciudadanas para el control social en la gestión pública.
13. Fortalecer los canales de comunicación existentes  en la institución.
14.Ejecución del plan anual de capacitaciones de la junta directiva, asociación de usuarios y comunidad en general.
15. Realizar una jornada de capacitación acerca del fortalecimiento y promoción del control social en los funcionarios y la ciudadanía.
16. Lograr la participación de los diferentes sectores en la toma de decisiones en la junta directiva.
18.Socializar ante los usuarios del area de inlfuencia, los diferentes canales de acceso a la informacion institucional.
19.Conversación Informativa con las comunidades del área de influencia, divulgando el protocolo de atención preferencial y la inclusión de la PPSS.
20.Interacción con los integrantes de la asociacion de usuarios de la ESE Hospital Departamental San Antonio de Padua de la Plata Huila.
22.Realizar rendicion de cuentas como dispositivo que permita la participacion ciudadana en la gestion de la ese y concoer sus avances.
NOTA: De las 23 actividades programadas para el año, se han realizado 18 con corte al 30 de septiembre, ello equivale a un cumplimiento del 78%, por tanto el trimestre número tres, presenta un avance del 9%
</t>
  </si>
  <si>
    <t>COMPONENTE No. 3 AMPLIACIÓN DE SERVICIOS</t>
  </si>
  <si>
    <t>AMPLIACIÓN DE NUEVOS SERVICIOS</t>
  </si>
  <si>
    <t>MISIONAL 
SUBGERENCIA TÉCNICO CIENTIFICA</t>
  </si>
  <si>
    <t>Gestión y
Ampliación del portafolio de servicios
garantizando una atención integral y continua para la población del sur occidente del departamento del huila y oriente caucano.</t>
  </si>
  <si>
    <t>Gestión para la construcción de la ampliación del servicio de Hospitalización.</t>
  </si>
  <si>
    <t>Construcción de un módulo de hospitalización.
(nueva obra)
Seguimiento del proyecto PLAN BIENAL 
Res. 310 del 2024</t>
  </si>
  <si>
    <t>Se cuenta con el proyecto Nuevo infraestructura PLAN BIENAL 
Res. 310 del 2024
Valor de aprobación de $15.600.000.000
etapa 3
Actas de seguimiento donde se evidencie el avance del proyecto.</t>
  </si>
  <si>
    <t>Proyección del proyecto/ la ejecución del servicio</t>
  </si>
  <si>
    <t>GERENCIA
SUBGERENCIA
ASESORES</t>
  </si>
  <si>
    <t xml:space="preserve"> 
-	Es un proyecto que está en fase III, y se encuentra en la subdirección de infraestructura del ministerio de salud y protección social, para revisión final de ingeniería y presupuesto.
-	Concepto favorable del Ministerio plan bienal 
-	Acta y concepto favorable de red de prestación de servicios del Ministerio de Salud
-	Etapa de diseños RP 
-	Concepto favorable arquitectura ministerio
-	Revisión Final de Ingenierías y Presupuesto
Pendiente que contratista entregue producto final el lunes 26 de mayo sobre indexación de precios y costos del proyecto para radicarlo nuevamente en el Ministerio de salud y esperar su viabilidad final en los 15 días siguientes. </t>
  </si>
  <si>
    <t>25% (esperado para el 2025)</t>
  </si>
  <si>
    <t>Fase III Proyecto con concepto técnico de viabilidad favorable de fecha 13/06/2025 del MSPS. 
Pendiente asignación Recursos MSPS.</t>
  </si>
  <si>
    <t>Concepto técnico final MSPS. 
Pendiente financiación desembolso MSPS.</t>
  </si>
  <si>
    <t>Gestión para la ampliación de los servicios de Urgencias y Laboratorio</t>
  </si>
  <si>
    <t>Ampliación de los servicios de Urgencias y Laboratorio
Seguimiento del proyecto PLAN BIENAL 
Res. 310 del 2024</t>
  </si>
  <si>
    <t>Se cuenta con el proyecto Nuevo infraestructura PLAN BIENAL 
Res. 310 del 2024
Valor de aprobación de 
$ 5.779.404.342
Actas de seguimiento donde se evidencie el avance del proyecto.</t>
  </si>
  <si>
    <t xml:space="preserve">
-	Proyecto en fase III con recursos propios del departamento, pendiente financiación.
-	Aprobación plan bienal 
-	Concepto de Red del Departamento favorable
-	COFINANCIACION DEPARTAMENTO 
-	Pendiente desembolso (establecer fuente de financiación por parte del Gobierno Departamental)
Teniendo en cuenta que se cuenta con:
1. Certificación de Radicación del Proyecto
2. Capacidad Instalada del Proyecto
3. Documento técnico
4. Planimetría
5. Caracterización 
6. MGA</t>
  </si>
  <si>
    <t>Fase III, se presentó a MSPS, en el mes de junio del año en curso con Radicado No 2025423002005542 
Documento con ID control: 908051 
Proyecto en revisión de arquitectura, ingeniarías y presupuesto en la subdirección de infraestructura del MSPS.
Se han realizado 2 mesas técnicas con MSPS en el mes julio 2025, con las,  
1. áreas de prestación de servicios: concertación de capacidad instalada vs capacidad propuesta en el proyecto. 
2. con la subdirección de infraestructura del MSPS revisión de arquitectura del proyecto.</t>
  </si>
  <si>
    <t>Concepto técnico de red de prestación de servicios MSPS FECHA 17 de julio de 20225.
Revisión ingeniería y presupuesto indexado 2025.
Presentación prepuesta indexado a 2025, por el diseñador al MSPS con id de control 908023 (agosto 12).
Pendiente concepto de ingenierías – MSPS.</t>
  </si>
  <si>
    <t>Gestión para la consecución de los diseños del nuevo módulo de consulta externa</t>
  </si>
  <si>
    <t>Construcción de un nuevo módulo de servicio de consulta externa.  
(ampliación)
Seguimiento del proyecto PLAN BIENAL 
Res. 310 del 2024</t>
  </si>
  <si>
    <t>Se cuenta con el proyecto Nuevo infraestructura 
PLAN BIENAL 
Res. 310 del 2024
Actas de seguimiento donde se evidencie el avance del proyecto.</t>
  </si>
  <si>
    <t xml:space="preserve">Gestión de la Proyección proyecto/ la ejecución del servicio
Gestión para estudios y diseños nuevo módulo de servicio de consulta externa.  </t>
  </si>
  <si>
    <t>Construcción de un nuevo módulo de servicio de consulta externa.  (ampliación).
Seguimiento del proyecto PLAN BIENAL Res. 310 del 2024.
-	Proyecto que cuenta en concepto de viabilidad técnica de capacidad instalada del 01-23-2025 con numero radicado: CS003875-1.</t>
  </si>
  <si>
    <t>Proyecto en FASE I, se continua con el trámite formal y pertinente para el avance del proyecto según la norma. 
Pendiente: contratación Diseños. 
Proyecto con concepto favorable, redes Secretaria de salud.</t>
  </si>
  <si>
    <t>Proyecto con radicado No 1708 del 17 de enero 2025, en la secretaría de salud departamental, para evaluación y concertación de capacidad instalada. 
No se han iniciado DISEÑOS, para continuar el trámite del proyecto fuente de financiación: PGN</t>
  </si>
  <si>
    <t xml:space="preserve">Análisis de ampliación de servicios de la institución según el estudio de mercado.  </t>
  </si>
  <si>
    <t>Ampliación del portafolio de servicios
Habilitación de nuevos servicios de salud según la necesidad</t>
  </si>
  <si>
    <t>Habilitación y puesta en funcionamiento de los servicios requeridos ante la SDD</t>
  </si>
  <si>
    <t>Solicitud de servicios / servicios habilitados</t>
  </si>
  <si>
    <t>Fortalecimiento del área de cirugía, iniciando el proceso de implementación de cirugía por laparoscopia.
Adquisición e innovación tecnología de equipos biomédicos para cirugía mínimamente invasiva, y equipo industrial de uso hospitalario en la E.S.E Hospital Departamental San Antonio de Padua de la Plata Huila.
UNA (1). Torre de laparoscopia
UN (1). Generador de electrocirugía (con plataforma de energías y sellado de vasos) 
UN (1). Esterilizador a baja temperatura por peróxido de hidrogeno y plasma (equipo de industrial de uso hospitalario).</t>
  </si>
  <si>
    <t>En el segundo trimestre del año, se ha mantenido el avance en el cumplimiento de los objetivos institucionales establecidos en el Plan de Acción. 
Se destaca como un nuevo avance fundamental la realización del proyecto para la apertura del servicio de neurocirugía. 
Actualmente, el proyecto fue entregado a la Subgerencia para su respectiva revisión y aprobación. 
De igual forma, se continúa con el seguimiento al proceso de apertura del servicio de cirugía laparoscópica, el cual ha sido objeto de diversas reuniones lideradas por la Gerencia, en las que se han definido compromisos y responsabilidades entre las áreas involucradas. Como parte de este proceso se han establecido:
•	Fechas específicas para las capacitaciones del personal asistencial con respecto a manejo de equipos biomédicos.
•	Cronograma para la adquisición y entrega de insumos faltantes por parte de proveedor.
•	Inclusión de un análisis detallado de costos asociado al funcionamiento del servicio, con el fin de garantizar su sostenibilidad y proyección presupuestal a corto plazo.
•	Definición de la fecha de apertura del servicio, la cual quedó programada para el día 11 de agosto del año en curso.</t>
  </si>
  <si>
    <t>Construcción de la Unidad de Salud Mental con Internación en la ESE Hospital Departamental San Antonio de Padua de la Plata, Huila
Proyecto llave en mano, presentado al MSPS con radicado No 2025423002999122, ID control 1144568 al MSPS. Presentado el 25 de agosto del presente año.
Mesa técnica de concertación vía virtual (MEET) capacidad del proyecto propuesta, Acta del día 22 septiembre DEL 2025.
Se envió documento con la capacidad instalada concertada en mesa técnica el día 22 septiembre ID DE CONTROL 1240834.
Pendiente concepto técnico MSPS capacidad propuesta, y seguir con tramites en subdirección de infraestructura.</t>
  </si>
  <si>
    <t>Gestión para la adquisición de un nuevo equipo de RX para la E.S.E</t>
  </si>
  <si>
    <t>Mejorar las condiciones de infraestructura del servicio de apoyo diagnóstico (RX)
En la institución</t>
  </si>
  <si>
    <t>Identificar las necesidades para mejorar las condiciones de infraestructura y dotación en el servicio de RX</t>
  </si>
  <si>
    <t>Gestión de la Proyección / la ejecución del servicio</t>
  </si>
  <si>
    <t xml:space="preserve">En el marco del plan de mejora de los servicios de salud, se programó la intervención para el mejoramiento de la infraestructura del servicio de rayos X, con el objetivo de optimizar la atención de los pacientes y garantizar condiciones adecuadas para el funcionamiento del equipo radiológico.
Hasta la fecha, se ha avanzado en:
•	la fase de gestión incluyendo la elaboración del expediente técnico.
•	Implementación en la página web para la descarga de los resultados de Rayos X.
•	Adquisición del equipo CHASIS 17X14
Sin embargo, no se ha iniciado aun intervenciones ni modificaciones estructuralmente, debido al alto flujo de pacientes identificando la necesidad urgente de reubicar dicho servicio a un espacio más adecuado que permita continuar con la atención diagnostica de manera segura, eficiente y sin interrupciones. 
Actualmente, se encuentra en evaluación la búsqueda de un sitio alternativo que cumpla con los requisitos técnicos y normativos necesarios para el funcionamiento del equipo de Rayos X. </t>
  </si>
  <si>
    <t>En el marco del seguimiento a las condiciones de infraestructura de los servicios de apoyo diagnóstico.
Durante este trimestre se ejecutó el cambio total de la puerta posterior del servicio, la cual presentaba deterioro avanzado que comprometía tanto la seguridad radiológica del personal interno como la de los pacientes. Esta mejora estructural contribuye al cumplimiento de la normatividad en protección radiológica y a la mitigación de riesgos operativos.</t>
  </si>
  <si>
    <t xml:space="preserve">El 05 de septiembre del presente año se adjudicó el contrato N° 380 – 2025 con la empresa LUMINA INGENIERIA SA, en el cual se realiza alquiler del tubo de RX, Una Consola (MARCA SEDECAL Y MODELO RST HF) y un generador de voltaje para el correcto funcionamiento del equipo de RX fijo, en donde se realiza la instalación de estos el día 06 de septiembre. </t>
  </si>
  <si>
    <t>Medición de la adherencia de guías, protocolos por medios de capacitaciones al personal asistencial.</t>
  </si>
  <si>
    <t xml:space="preserve">Actualización guías y protocolos basados en evidencia científica según portafolio de servicios institucional.  </t>
  </si>
  <si>
    <t xml:space="preserve">Socialización al personal asistencial de guías y protocolos institucionales según portafolio de servicios  
Evaluación al personal asistencial de guías y protocolos institucionales según portafolio de servicios  </t>
  </si>
  <si>
    <t>Adherencia de guías y protocolos/ total de personal asistencial capacitados.</t>
  </si>
  <si>
    <t>Actualización guías y protocolos basados en evidencia científica según portafolio de servicios institucional. 
-	Se realizo el proceso de adopción de la GPC para la E.S.E bajo la Res. 025 del 6 febrero de 2025 teniendo en cuenta ajustes atendiendo procesos de adopción, con su respectivo cargue en la carpeta compartida de la institución y la adopción de los formatos para su implementación bajo acto administrativo Res. 100 del abril 08 de 2025
-	De las 75 GCP en proceso de adopción se generan herramientas de adopción teniendo en cuenta los lineamientos del Ministerio de Salud y Protección Social. 
-	Se realiza socialización de metodología de adopción de GPC el 06 de marzo del 2025 y repositorio de GPC del ministerio de salud y protección social, sociedades científicas, resoluciones y decretos normativos vigentes colombianos.</t>
  </si>
  <si>
    <t xml:space="preserve">La ESE HOSPITAL DEPARTAMENTAL SAN ANTONIO DE PADUA, realiza medición de adherencia a guías institucionales atendiendo a resolución 408/2018. por lo anterior se realizaba adherencia a guías de práctica clínica: </t>
  </si>
  <si>
    <t>En el marco del seguimiento correspondiente al tercer trimestre, se recibió desde el área de Auditoría Médica y Calidad el informe acompañado de los respectivos certificados y soportes, en los cuales se evidencia el cumplimiento de las actividades programadas para el fortalecimiento de la adherencia a las Guías de Práctica Clínica (GPC).
De acuerdo con la documentación recibida, se han venido desarrollando de manera mensual las reuniones de seguimiento a la implementación y aplicación de dichas guías, garantizando la participación de los equipos asistenciales y el compromiso institucional con la mejora continua de la calidad en la atención en salud.
Asimismo, la auditora médica realiza de forma constante la socialización con el personal médico, abordando temas relacionados con el manejo adecuado de las guías, formulación de recomendaciones, resolución de observaciones y actualización de criterios clínicos, fortaleciendo así la adherencia y estandarización de los procesos asistenciales.
Adicionalmente, se efectuó una autoevaluación individual por parte de cada médico con el fin de valorar su nivel de adherencia a las Guías de Práctica Clínica, cuyos resultados fueron recopilados y analizados por el área de Auditoría Médica. Se anexa la evidencia correspondiente, como parte del soporte documental del proceso de seguimiento y mejora continua.</t>
  </si>
  <si>
    <t>Gestión para la habilitación de la tercera sala de cirugía y equipos biomédicos.</t>
  </si>
  <si>
    <t>Consecución de los equipos biomédicos necesarios para el funcionamiento de tercera sala de cirugía
Habilitación para el funcionamiento de tercera sala de cirugía.</t>
  </si>
  <si>
    <t>Creación de un proyecto donde se identifiqué las necesidades de Adquisición de la tercera sala de cirugía y equipos biomédicos.
Identificar las necesidades para mejorar las infraestructura, insumos y dispositivos  
Para la habilitación de la sala No 3</t>
  </si>
  <si>
    <t>Identificación de necesidades para habilitación de tercera sala de cirugía
Gestión y adquisición de elementos necesarios para habilitación de la sala de cirugía
Gestión Habilitación de sala de cirugía por parte de la SSD.</t>
  </si>
  <si>
    <t xml:space="preserve">Se realizo autoevaluación del estándar de dotación e infraestructura de acuerdo con la resolución 3100 del 2019, con el inventario de los equipos necesarios para el respectivo funcionamiento.
Se realiza listado de equipos biomédicos necesarios para la apertura de la tercera sala de cirugía. 
Evaluación e inspección del estado de la infraestructura como pisos, paredes, techos, luminaria, climatización.
Se inicia proceso de adquisición de equipos biomédicos como (Arco en C, mesa de cirugía). . </t>
  </si>
  <si>
    <t>El día 02 de julio del presente año se solicitó licencia de habilitación para el funcionamiento del equipo de Arco en C a la gobernación del Huila, con numero radicado 8772; pendiente respuesta. 
Se realiza contrato de compra C-014, cuyo objeto del contrato es,
El CONTRATISTA se obliga para con la ESE HOSPITAL a vender MOBILIARIO Y EQUIPO BIOMÉDICO PARA LA DOTACIÓN DE LA TERCERA SALA DE CIRUGÍA, de conformidad con la propuesta presentada por el contratista y aprobada por la entidad y demás obligaciones establecidas en el contrato. Por una suma de ($ 319.999.998).
De la cual se realiza un anticipo por una de ($95.999.999) correspondiente a la adquisición de los siguientes equipos biomédicos</t>
  </si>
  <si>
    <t>En seguimiento a la gestión para la habilitación de la tercera sala de cirugía y equipos biomédicos; 
Se realiza contrato N° C- 018 -2025 con la entidad INGEODER PHARMA S.A.S por un valor de $479.461.818, donde se adquiere un ESTERILIZADOR A VAPOR DE 330 Litros marca STERICHINIC – Modelo STE500 – 330L2P. 
El 23 de septiembre del presente año, se llevó a cabo una reunión donde participo Subgerencia Técnico-Científica, Calidad, Ingeniero Carlos Facundo, subgerente Administrativo, Coordinador de mantenimiento y Especialidad de Ortopedia y Traumatología, en la cual fueron presentados los diseños del proyecto y se generaron varias propuestas orientadas a la ampliación de los servicios quirúrgicos. Dentro de estas, se contempló la creación de un cuarto de equipos, una nueva sala de recuperación y una cuarta sala de cirugía, la cual se proyecta construir en el espacio donde actualmente funciona la sala de recuperación.</t>
  </si>
  <si>
    <t>COMPONENTE No. 4 ARTICULACIÓN COMUNITARIA EN LA PRESTACIÓN DE SERVICIOS</t>
  </si>
  <si>
    <t>Articulación Comunitaria en la Prestación de Servicios</t>
  </si>
  <si>
    <t>Articulación Comunitaria mediante el Plan Padrino</t>
  </si>
  <si>
    <t>Conformar y Coordinar una red integral de apoyo en la zona de influencia del Hospital con atributos de calidad como accesibilidad, integridad y oportunidad en la prestación de servicios de salud</t>
  </si>
  <si>
    <t xml:space="preserve">Gestionar encuentros regionales con actores sociales del sector  del Occidente del Huila
Implementar Plan Padrino, en acompañamiento a cada municipio de la zona de influencia 
Articulación de la Política de Participación Social en Salud y cumplimiento de sus 23 actividades 
Unión y creación de alianzas para gestionar de manera conjunta acciones orientadas a la transformación de los problemas de salud </t>
  </si>
  <si>
    <t>Informes de las actividades realizadas y avances en la articulación comunicatorial</t>
  </si>
  <si>
    <t>Número de encuentro realizados / Número de encuentros programados para la vigencia</t>
  </si>
  <si>
    <t>GERENCIA 
ASESORES</t>
  </si>
  <si>
    <t>Para el logro de los objetivos los funcionarios designados como padrinos, han mantenido comunicación permanente con las ESEs de primer nivel del municipio a cargo, la articulación ha permitido fluidez en servicios relacionados con referencia y contrarreferencia y el fortalecimiento de la participación social a través de la participación en los comités de usuarios y comités de salud territoriales.
Actualmente no existe un documento donde se evidencien la programación de encuentros, por tal razón el indicador es muy subjetivo.
En el marco del Plan Padrino, se tiene programado un encuentro al año con la presencia de los Alcaldes y gerentes de las ESEs de primer nivel de la zona de influencia. para el año 2025, el encuentro se tiene progamado para el tercer trimestre.</t>
  </si>
  <si>
    <t>En el marco del Plan Padrino, se tiene programado un encuentro al año con la presencia de los Alcaldes y gerentes de las ESEs de primer nivel de la zona de influencia. para el año 2025, el encuentro se tiene progamado para el tercer trimestre.</t>
  </si>
  <si>
    <t>En el tercer trimestre se realizó la Jornada de Seguimiento del Plan Padrino, una estrategia liderada por el gerente, Dr. José Antonio Muñoz Paz, que fortalece el trabajo en red entre la institución, las E.S.E. de primer nivel y los municipios de la región.
En este espacio se contó con la  presencia de la Gobernación del Huila, representada por el Dr. Yesid Roa y la Dra. Liliana Vásquez, delegados del señor gobernador, Dr. Rodrigo Villalba Mosquera.
Participaron activamente los alcaldes, secretarios de salud y gerentes de las E.S.E. de Paicol, La Argentina, Nátaga, La Plata y Tesalia, quienes junto con el  hospital revisaron avances, logros y nuevas acciones para consolidar esta estrategia en beneficio de la salud de la comunidad.
Durante la jornada también se socializó y se extendió la invitación al Segundo Simposio de Manejo del Trauma, que se llevará a cabo el viernes 21 de noviembre.</t>
  </si>
  <si>
    <t>LÍNEA ESTRATÉGICA</t>
  </si>
  <si>
    <t>% SEGUNDO TRIMESTRE</t>
  </si>
  <si>
    <t>% TERCER TRIMESTRE</t>
  </si>
  <si>
    <t xml:space="preserve">CUMPLIMIENTO </t>
  </si>
  <si>
    <r>
      <rPr>
        <b/>
        <sz val="11"/>
        <color rgb="FF000000"/>
        <rFont val="Century Gothic"/>
        <family val="2"/>
      </rPr>
      <t>1</t>
    </r>
    <r>
      <rPr>
        <sz val="11"/>
        <color rgb="FF000000"/>
        <rFont val="Century Gothic"/>
        <family val="2"/>
      </rPr>
      <t xml:space="preserve">-Numero de Informes de portafolio de servicios proyectados/Numero de informes de portafolio de servicios presentados (meta 4 informes/año)
</t>
    </r>
    <r>
      <rPr>
        <b/>
        <sz val="11"/>
        <color rgb="FF000000"/>
        <rFont val="Century Gothic"/>
        <family val="2"/>
      </rPr>
      <t>2</t>
    </r>
    <r>
      <rPr>
        <sz val="11"/>
        <color rgb="FF000000"/>
        <rFont val="Century Gothic"/>
        <family val="2"/>
      </rPr>
      <t>-Evolución del gasto por unidad de Valor Relativo producida
&gt;= 90
(Gasto de funcionamiento y operación comercial y prestación de servicios comprometido en el año objeto de la evaluación/ número de UVR producidas en la vigencia) / (Gasto de funcionamiento y operación comercial y prestación de servicios comprometido en la vigencia anterior en valores constantes del año objeto de evaluación / número de UVR producidas en la vigencia anterior). (meta calculo anual del indicador)</t>
    </r>
  </si>
  <si>
    <t>E.P. 0.48
E.G -UVR:</t>
  </si>
  <si>
    <t>E.P. 0.71
E.G -UVR:</t>
  </si>
  <si>
    <r>
      <rPr>
        <b/>
        <sz val="11"/>
        <rFont val="Century Gothic"/>
        <family val="2"/>
      </rPr>
      <t xml:space="preserve">5. </t>
    </r>
    <r>
      <rPr>
        <sz val="11"/>
        <rFont val="Century Gothic"/>
        <family val="2"/>
      </rPr>
      <t xml:space="preserve">Número de procesos y procedimientos programados/Número de procesos y procedimientos actualizados (Meta anual: actualización de los documentos en 2 de las 7 áreas del proceso de gestión financiera)
</t>
    </r>
    <r>
      <rPr>
        <b/>
        <sz val="11"/>
        <rFont val="Century Gothic"/>
        <family val="2"/>
      </rPr>
      <t xml:space="preserve">6. </t>
    </r>
    <r>
      <rPr>
        <sz val="11"/>
        <rFont val="Century Gothic"/>
        <family val="2"/>
      </rPr>
      <t>Número de seguimientos a riesgos programados/Número de seguimiento a riesgos realizados (meta: 4 informes de seeguimiento a los riesgos/año)</t>
    </r>
  </si>
  <si>
    <t>NO CUMPLE</t>
  </si>
  <si>
    <r>
      <rPr>
        <b/>
        <sz val="11"/>
        <rFont val="Century Gothic"/>
        <family val="2"/>
      </rPr>
      <t xml:space="preserve">7. </t>
    </r>
    <r>
      <rPr>
        <sz val="11"/>
        <rFont val="Century Gothic"/>
        <family val="2"/>
      </rPr>
      <t xml:space="preserve">No.  De informes del área financiera proyectados con cargue oportuno y/o  para el cargue en la página web institucional /No.  De informes reportados oportunamente y/o presentados  para el cargue en la página web institucional (meta: 65 informes reportados de manera oportuna)
</t>
    </r>
    <r>
      <rPr>
        <b/>
        <sz val="11"/>
        <rFont val="Century Gothic"/>
        <family val="2"/>
      </rPr>
      <t xml:space="preserve">8. </t>
    </r>
    <r>
      <rPr>
        <sz val="11"/>
        <rFont val="Century Gothic"/>
        <family val="2"/>
      </rPr>
      <t>No. Planes de Mejoramiento cumplidos  satisfactoriamente  del  área financiera /No. Planes de Mejoramiento realizados al área financiera (meta:</t>
    </r>
  </si>
  <si>
    <r>
      <rPr>
        <b/>
        <sz val="11"/>
        <rFont val="Century Gothic"/>
        <family val="2"/>
      </rPr>
      <t xml:space="preserve">9. </t>
    </r>
    <r>
      <rPr>
        <sz val="11"/>
        <rFont val="Century Gothic"/>
        <family val="2"/>
      </rPr>
      <t>Equilibrio Presupuestal con recaudo: Valor de la ejecución de ingresos totales recaudados en la vigencia (Incluye recaudo de CxC de vigencias anteriores) / Valor de la ejecución de gastos comprometidos incluyendo CxP de vigencias anteriores.</t>
    </r>
  </si>
  <si>
    <r>
      <rPr>
        <b/>
        <sz val="11"/>
        <rFont val="Century Gothic"/>
        <family val="2"/>
      </rPr>
      <t xml:space="preserve">10. </t>
    </r>
    <r>
      <rPr>
        <sz val="11"/>
        <rFont val="Century Gothic"/>
        <family val="2"/>
      </rPr>
      <t xml:space="preserve">No. De Informes de análisis de ejecución presupuestal proyectados / No. De Informes de análisis presupuestal entregados
</t>
    </r>
    <r>
      <rPr>
        <b/>
        <sz val="11"/>
        <rFont val="Century Gothic"/>
        <family val="2"/>
      </rPr>
      <t xml:space="preserve">11. </t>
    </r>
    <r>
      <rPr>
        <sz val="11"/>
        <rFont val="Century Gothic"/>
        <family val="2"/>
      </rPr>
      <t>No. De Informes de análisis de indicadores de gestión proyectados / No. De Informes de indicadores de gestión entregados</t>
    </r>
  </si>
  <si>
    <t>Calificación MIPG de 89,6                                
Calificación MIPG 77,4%
Cumplimiento al 100%</t>
  </si>
  <si>
    <t>PRODUCTOS
Cumplimiento cronograma de capacitaciones institucionales
Actualización del manual de inducción y reinducción institucional
Aplicación encuesta clima organizacional institucional</t>
  </si>
  <si>
    <t>CERCA AL CUMPLIMIENTO</t>
  </si>
  <si>
    <r>
      <t xml:space="preserve">
Cumplimiento: </t>
    </r>
    <r>
      <rPr>
        <sz val="11"/>
        <rFont val="Century Gothic"/>
        <family val="2"/>
      </rPr>
      <t>16,9 puntos de incremento</t>
    </r>
    <r>
      <rPr>
        <b/>
        <sz val="11"/>
        <rFont val="Century Gothic"/>
        <family val="2"/>
      </rPr>
      <t xml:space="preserve"> (Meta superada en un 338%)</t>
    </r>
  </si>
  <si>
    <t>ALMACÉN</t>
  </si>
  <si>
    <r>
      <t>Número de M</t>
    </r>
    <r>
      <rPr>
        <vertAlign val="superscript"/>
        <sz val="11"/>
        <rFont val="Century Gothic"/>
        <family val="2"/>
      </rPr>
      <t xml:space="preserve">2 </t>
    </r>
    <r>
      <rPr>
        <sz val="11"/>
        <rFont val="Century Gothic"/>
        <family val="2"/>
      </rPr>
      <t xml:space="preserve">Ampliados en la institución </t>
    </r>
  </si>
  <si>
    <r>
      <rPr>
        <b/>
        <sz val="11"/>
        <rFont val="Century Gothic"/>
        <family val="2"/>
      </rPr>
      <t>HABILITACIÓN</t>
    </r>
    <r>
      <rPr>
        <sz val="11"/>
        <rFont val="Century Gothic"/>
        <family val="2"/>
      </rPr>
      <t xml:space="preserve">
Mejorar las condiciones  de infraestructura en los servicios de urgencias, observación , laboratorio clínico, habilitar prestación del servicio de depósito de cadáveres, cardiología no, invasiva, unidad renal en la institución el fin de mejorar la prestación del servicio para la población atendida.</t>
    </r>
  </si>
  <si>
    <t>ARTICULACIÓN COMUNITARIA MEDIANTE EL PLAN PADRINO</t>
  </si>
  <si>
    <t>% CUARTO TRIMESTRE</t>
  </si>
  <si>
    <t>%  ACUMULADO A CUARTO TRIMESTRE</t>
  </si>
  <si>
    <t>Se logró la adquisición del software jurídico, el cual se encuentra en proceso de implementación, esta herramienta permitirá optimizar la gestión y seguimiento de los procesos jurídicos de la institución.</t>
  </si>
  <si>
    <t>Se han programado dos capacitaciones en responsabilidad medica para el año 2025, las mismas fueron realizadas los días veintitres (23) de octubre y cuatro (04) de diciembre de 2025 respectivamente, las mismas fueron dirigidas al personal asistencial de La Ese Hospital Departamental San Antonio de Padua.</t>
  </si>
  <si>
    <t>Actividad realizada</t>
  </si>
  <si>
    <t>Se realizaron dos capacitaciones; la primera en el mes de agosto y la otra en el mes de noviembre de 2025, en ellas se capacito a los supervisores de contratos y demas personal del area administrativa, esto con en el marco de fortalecimiento de la politica de prevencion y daño antijuridico.</t>
  </si>
  <si>
    <t>En cumplimiento de las disposiciones establecidas por el Departamento Administrativo de la Función Pública – DAFP, la ESE Hospital Departamental San Antonio de Padua de La Plata garantizó el diligenciamiento oportuno, completo y adecuado del Formulario Único de Reporte de Avance a la Gestión – FURAG, correspondiente a la vigencia 2024, el cual tiene carácter de reporte anual.
Durante la vigencia evaluada, la entidad recibió los resultados oficiales emitidos por el DAFP, en los cuales alcanzó una calificación de 82,9 puntos en el Índice de Desempeño Institucional – IDI, superando significativamente la línea base de 66 puntos obtenidos en la vigencia 2023.
Este resultado permitió cumplir y superar la meta establecida en el Indicador No. 10 del Plan de Desarrollo, orientado a incrementar en al menos 5 puntos la calificación FURAG frente a la vigencia anterior, evidenciando un aumento real de 16,9 puntos. En consecuencia, al cierre del IV trimestre se consolida el cumplimiento de la meta programada, asegurando la sostenibilidad de los avances institucionales alcanzados durante el periodo.
Adicionalmente, el Plan de Mejora Integrado del Modelo Integrado de Planeación y Gestión – MIPG, proyectado para la vigencia 2025, alcanzó un nivel de cumplimiento del 99%, lo cual se traduce en un fortalecimiento significativo de la implementación del MIPG en la entidad, reflejando mejoras continuas en la gestión institucional, la planeación, el control y la orientación a resultados.</t>
  </si>
  <si>
    <t>Bajo Acta No. 02 de Gerencia fue socializado y aprobado el plan operativo anual de inversiones 2026, con fecha de 02/12/2025, donde se presentó el FORMATO PLAN OPERATIVO ANUAL DE INVERSIONES 2026 ME-GPL-F-032 Ver. 01, con las proyecciones de inversiones con recursos propios, cofinanciados y otros. Dentro de la matriz ya fue incluido y aprobado la gestión y asignación de recursos para la vigencia 2026, de la TRD-TVD-CCD, como también la compra de los archivadores rodantes</t>
  </si>
  <si>
    <r>
      <t xml:space="preserve">Durante el cuarto trimestre de 2025, se realizó la gestión para la compra de 200 cajas x300 que fueron ingresadas al área de almacén y su posterior asignación a la dependencia de Archivo.
Dentro del cronograma de las proyecciones y necesidades del Plan Anual de Adquisiciones para el año 2026 se incluyó como actividad de cumplimiento y prioridad para el área de gestión documental la adquisición de 12 cuerpos de archivadores rodantres y así cumplir con la normatividad vigente – ley 594 de 2000 ley general de archivo y lo establecido en el acuerdo 001 de 2024
Bajo Acta No. 02 de Gerencia fue socializado y aprobado el plan operativo anual de inversiones 2026, con fecha de 02/12/2025, donde se presentó el FORMATO PLAN OPERATIVO ANUAL DE INVERSIONES 2026 ME-GPL-F-032 Ver. 01, con las proyecciones de inversiones con recursos propios, cofinanciados y otros. Dentro de la matriz ya fue incluido y aprobado la gestión y asignación de recursos para la vigencia 2026.
</t>
    </r>
    <r>
      <rPr>
        <b/>
        <sz val="11"/>
        <color theme="1"/>
        <rFont val="Century Gothic"/>
        <family val="2"/>
      </rPr>
      <t xml:space="preserve">NOTA ACLARATORIA: </t>
    </r>
    <r>
      <rPr>
        <sz val="11"/>
        <color theme="1"/>
        <rFont val="Century Gothic"/>
        <family val="2"/>
      </rPr>
      <t>Con la incorporación a presupuesto se da cumplimiento a la gestión de recursos, tal como lo expone el indicador actual, asi las cosas, para la vigencia 2026, el indicador pasa de ser gestión a la adquisición de los 12 archivadores rodantes.</t>
    </r>
  </si>
  <si>
    <t>La Institución cuenta con 534 historias laborales inactivas, de las cuales 495 se han digitalizado con corte al cuarto trimestre del año 2025, que representa un avance del 92.69%%</t>
  </si>
  <si>
    <t>Para el cuarto trimestre del 2025, se mantiene la información generada y establecida por el equipo de ativos fijos, donde se realizo la socializacion y medicion de la adherencia de los manuales de Custodia y manejo administrativo de toda la propiedad de planta y equipo y el Manual de procesos y procedimientos de bienes y activos fijos, con los colaboradores  que estan inmersos en el proceso y que de ahora en adelante contribuiran con el proceso de activos fijos, esta proceso se realizo en el tercer trimestre. 
Para el cuarto trimestre de 2025, el equipo de trabajo de Activos Fijos finalizó el proceso de inventario mediante los procedimientos establecidos: inventario por centro de costos, paqueteo y levantamiento de actas de inventario.
Se cuenta con la evidencia correspondiente en medio físico y digital, alcanzando un cumplimiento del 100% en el desarrollo de este proceso.
Procesos del Inventario:
Identificación y etiquetado: Asignar códigos únicos
Levantamiento físico: Conteo y verificación del 100% de los activos, registrando estado, ubicación y custodia.
Software especializado Dinámica Gerencial: Usar sistemas para administrar, controlar, depreciar y generar reportes (Excel, PDF).
Levantamiento de actas: Fundamental para auditorías y buenas prácticas de gestión
Nota: las actas (30) del lavatamiento de los inventarios se ecuentran de manera digital en el area de activos fijos.</t>
  </si>
  <si>
    <t>Durante el cuarto  trimestre se realizaro un (01) comité de bajas institucional, bajo la nueva Resolución 233 del 14 de Agosto de 2025, donde se tienen las actas constituidas y los procesos a seguir para mejorar el proceso de bajas y depurar los elementos que se encuentran en el parqueadero de la E.S.E.
Acta No. 007  Noviembre 04 de 2025</t>
  </si>
  <si>
    <t>En cumplimiento de la Política de Participación Social en Salud en la ESE Hospital San Antonio de Padua, como medio para construir bienestar e impulsar la política dentro de la institución para la articulación entre los actores internos, externos y así empoderar a los ciudadanos y construir tejido social, el programa de PISIS a nivel Departamental debemos cumplir con 23 actividades anuales, en la cual se debe realizar el cargue en el mes de febrero del 2026, para calificación de la gerencia</t>
  </si>
  <si>
    <r>
      <t xml:space="preserve">Teniendo en cuenta las estrategias presentadas en el trimestre tres, se optó temporalmente por la estrategia No. 2, "A partir de la depuración del archivo de Facturación y la baja equipos biomódicos, se podra contar con un espacio aproximado de 45 M2, para disponer de bodega adicional para la adecuación de los insumos (liquidos)", 
Con ello se da solución parcial a la ampliación del almacen, utilizando una infraestructura existente. 
</t>
    </r>
    <r>
      <rPr>
        <b/>
        <sz val="11"/>
        <color theme="1"/>
        <rFont val="Century Gothic"/>
        <family val="2"/>
      </rPr>
      <t xml:space="preserve">Nota aclaratoria: </t>
    </r>
    <r>
      <rPr>
        <sz val="11"/>
        <color theme="1"/>
        <rFont val="Century Gothic"/>
        <family val="2"/>
      </rPr>
      <t xml:space="preserve">para la vigencia 2026, el indicador queda activo, se incluyó dentro del Plan Operativo Anual de Inversión, la ampliación del área y se asignó un presupuesto de $200.000.000 para tal fin.
</t>
    </r>
  </si>
  <si>
    <t>Se realizó la publicación de la contratación en la Plataforma del SECOP II en los términos establecidos así:  Octubre 85 Contratos, Noviembre 18 Contratos y Diciembre 42 Contratos</t>
  </si>
  <si>
    <t>Durante el cuarto Trimestre de 2025 se realizaron los procesos contractuales de acuerdo con el Estatuto y el Manual de Contratación vigentes</t>
  </si>
  <si>
    <t>No se programó reunión del Comité de Contratacion y Compras, lo que no debería afectar la calificación del indicador, ya que no se esta incumpliendo con ningun cronograma ni teniendo en cuenta que la Resolución 225-2018 no plantea periodicidad.</t>
  </si>
  <si>
    <t xml:space="preserve">En el cuarto  semestre  se implementaron  15  estándares de los 60 que exige en  la Resolución 0312 de 2019. En el marco de la implementación del Sistema de Gestión de Seguridad y Salud en el Trabajo (SG-SST), se logró dar cumplimiento a 51 de los 60 Estándares Mínimos establecidos, evidenciando un avance significativo en la gestión preventiva de la organización. Los estándares implementados reflejan el compromiso institucional con la mejora continua y el cumplimiento de la normatividad vigente en algunos procesos ; no obstante, se identifican 9 estándares pendientes de fortalecimiento, para los cuales se deben formular acciones de mejora orientadas a su cierre y cumplimiento total, se debe presentar la evaluacion de los estandares una vez aprovada la plataforma del ministerio de trabajo. </t>
  </si>
  <si>
    <t>Se solicito la cotización para la aplicación de la bateria de riesgo psicosocial, pero no se aplico , para el 2026 se reportara la necesidad por escrito al area de recursos humanos ya que es de obligatorio cumplimiento la aplicación de este instrumento.</t>
  </si>
  <si>
    <t>Durante el cuarto   trimestre del año se realizarón 3 reuniones  del COPASST:
Acta  investigacion  accidente de trabajo
Acta  Socialización accidente de trabajo 
Acta  Caracterización Accidentalidad agremiaciones.
Durante el período evaluado, se dejaron de realizar 4 reuniones, lo que impacta negativamente el seguimiento a las condiciones de trabajo, la gestión de riesgos y la toma de decisiones preventivas en materia de Seguridad y Salud en el Trabajo.
El incumplimiento está asociado a la falta de convocatoria oportuna de las reuniones del COPASST, responsabilidad que recae directamente en el Presidente del COPASST, quien debe garantizar la planificación, citación y desarrollo de las sesiones ordinarias.</t>
  </si>
  <si>
    <t xml:space="preserve">En el cuarto trimestre se desarrollarón 2 actividades,  9 actividades planificadas para el 2025, 8 fueron ejecutadas, incluyendo informes ante el Ministerio de Trabajo, capacitaciones en movilidad y seguridad vial, asesorías técnicas de la ARL, inspecciones de ambulancias y actualización parcial de la política de seguridad vial. Estas acciones contribuyen de manera significativa al fortalecimiento de la gestión preventiva, al cumplimiento de los requisitos legales vigentes y a la reducción del riesgo vial en la organización.
El indicador de cumplimiento del plan de actividades del Programa de Seguridad Vial presenta un resultado del 88 %, lo cual evidencia un alto nivel de ejecución de las acciones programadas para el período evaluado.
La actividad pendiente corresponde a la elaboración y/o finalización de la documentación exigida por la Resolución 40595 de 2022, así como el cierre total de la actualización de la política de seguridad vial, las cuales se encuentran en estado pendiente o parcial, debido a ajustes documentales y alineación con los lineamientos institucionales.
</t>
  </si>
  <si>
    <t>Para conocer la percepcion de los usuarios, desde el area de humanizacion se realizan 40 encuestas mensuales de humanizacion dirigidas a los usuarios y/o familiares asi: ¿en general como califica la humanizacion que se le brinda en el hospital?: total encuentas realizadas en el trimestre: 120 de los cuales responden: excelente 21 usuarios, bueno 97 usuarios, regular 2, malo 0, pesimo 0
Porcentaje de satisfaccion enla humanizacion del servicio 98,3%</t>
  </si>
  <si>
    <t>Durante el cuarto trimestre de 2025 se culminó la actualización de los documentos pendientes, correspondientes a la Política de Comunicación y el Plan de Medios, completando así la actualización de la totalidad de los documentos programados para la vigencia.
Con estas acciones, se consolidó la actualización de los cuatro documentos establecidos en el indicador, fortaleciendo la gestión institucional, la comunicación interna y externa, y la alineación con los lineamientos estratégicos del Hospital.</t>
  </si>
  <si>
    <t>Durante el cuarto trimestre de 2025 no se realizó la adquisición de los equipos tecnológicos proyectados, debido a que este indicador depende directamente de la disponibilidad económica y presupuestal de la entidad.
No obstante, durante la vigencia se realizaron las gestiones correspondientes, presentando la solicitud de adquisición en diferentes espacios institucionales; sin embargo, no fue posible la destinación de recursos para la compra de los equipos, situación que impidió el cumplimiento del indicador.</t>
  </si>
  <si>
    <t>Durante el cuarto trimestre de 2025 se realizaron 78 publicaciones institucionales, superando la meta proyectada de 48 publicaciones para el periodo.
 Este resultado se debe a la dinámica operativa del hospital, la difusión de actividades asistenciales y administrativas, campañas de salud, convocatorias de talento humano y eventos institucionales, lo que permitió garantizar una comunicación oportuna y permanente con los grupos de interés a través de los canales oficiales.</t>
  </si>
  <si>
    <t>se realizaron las reuniones ejecutadas por SIAU</t>
  </si>
  <si>
    <t>En el marco de las acciones de fortalecimiento de la participación social en salud, se programaron dos jornadas de capacitación dirigidas a la Asociación de Usuarios, las cuales fueron debidamente planificadas, notificadas y coordinadas con la debida anticipación, cumpliendo con los lineamientos institucionales y normativos vigentes.
Según cronograma de la oficina de atención al usuario se realizó la segunda mesa de trabajo con la Asociación de usuarios y se da cumplimiento a las actividades programadas con ellos, el día 15 de octubre a las 09:00 am, evidencia en su carperta respectiva.</t>
  </si>
  <si>
    <t xml:space="preserve">Durante el cuarto trimestre se desarrollo el Segundo Simposio de Manejo del Trauma, actividad que se llevaro a cabo el viernes 21 de noviembre. estrategia liderada por el gerente, Dr. José Antonio Muñoz Paz, la misma fortalece el trabajo en red entre la institución, las E.S.E. de primer nivel y los municipios de la región.
Participaron activamente los alcaldes, secretarios de salud y gerentes de las E.S.E. de Paicol, La Argentina, Nátaga, La Plata y Tesalia.
</t>
  </si>
  <si>
    <t>MANTENIMIENTOPREVENTIVO DE EQUIPOS BIOMEDICOS
Número de mantenimientos preventivos realizados / Número de mantenimientos preventivosprogramados
PORCENTAJE DE CUMPLIMIENTO: 100,78%
Análisis: El cumplimiento del 100,78% en las actividades de mantenimiento de los equipos biomédicos indica un alto nivel de ejecución dentro del programa de mantenimiento planificado. Este resultado refleja una gestión eficiente y comprometida con la seguridad y el funcionamiento adecuado de la tecnología médica.
 Teniendo en cuenta que el trimestre tiene un peso porcentual del 25%, el resultado del indicador para el cuarto trimestre  trimestre es del 24,5%
MANTENIMIENTO CORRECTIVO DE EQUIPOS BIOMEDICOS
Número de mantenimientos correctivos de equipos biomédicos realizados / Total de equipos biomédicos existentes.
PORCENTAJE DE CUMPLIMIENTO: 3,25%
El actual indicador no se puede promediar con el anterior, puesto que no guarda la misma esencia. Está sujeto de actualización.</t>
  </si>
  <si>
    <t>MANTENIMIENTOS PREVENTIVOS REALIZADOS: 983
MANTENIMIENTOS PREVENTIVOS PROGRAMADOS: 810
CUMPLIMIENTO = 121,36%
El indicador refleja el 121.36% lo que nos muestra un nivel de cumplimiento frente a lo programado. El peso porcentual del trimestre es del 25%, por tanto el 121,36% de cumplimiento reportado equivale al 30,34%.
El indicador de ejecución del cronograma de mantenimiento preventivo alcanzó un 121 %, lo que evidencia no solo el cumplimiento total de las actividades programadas para el trimestre, sino también la ejecución de actividades adicionales no previstas en la planeación inicial.
La ejecución superior al 100 % obedece a la incorporación de mantenimientos adicionales derivados de ajustes operativos, necesidades identificadas durante la operación y reprogramaciones estratégicas orientadas a garantizar la continuidad del servicio.</t>
  </si>
  <si>
    <t>El día 9 de septiembre se coordinó y realizo cronograma de actividades para la siembra de 300 árboles Singer con el apoyo del ejército. Y la colocación de protección a 80 árboles con estacas en triángulo para proteger del ganado y bestias que se encuentran en el predio. La actividad se desarrolló con 30 soldados del batallón pigoanza. 10 unidades empleadas en seguridad y 20 unidades ahoyando y sembrando otras tres personas apoyando la elaboración de estacas para ser instaladas por el Ing. Agroforestal</t>
  </si>
  <si>
    <t>Implementar un sistema de iluminación eficiente, sostenible y autónomo mediante reflectores solares tipo industrial de 100 W, con el fin de mejorar las condiciones de visibilidad, seguridad y operatividad en el área del tanque de agua potable y en el cuarto de almacenamiento de residuos, reduciendo simultáneamente el consumo de energía eléctrica convencional y fortaleciendo la gestión ambiental institucional.
Descripción Técnica de los Equipos Instalados
Los equipos instalados corresponden a reflectores solares tipo industrial de 100 W, los cuales cuentan con las siguientes características generales:
•	Panel solar fotovoltaico integrado de alta eficiencia.
•	Luminaria LED de alta potencia (100 W).
•	Autonomía energética gracias a batería interna recargable.</t>
  </si>
  <si>
    <t xml:space="preserve">Se realizó a compra de la báscula mediante donación se instaló y se dejó funcional.
</t>
  </si>
  <si>
    <t>Se realizaron la adicción de microorganismos mes a mes, pero no se realizó la limpieza de la PTAR por medio de succión.</t>
  </si>
  <si>
    <r>
      <rPr>
        <b/>
        <sz val="11"/>
        <color theme="1"/>
        <rFont val="Century Gothic"/>
        <family val="2"/>
      </rPr>
      <t>Manual de Funciones:</t>
    </r>
    <r>
      <rPr>
        <sz val="11"/>
        <color theme="1"/>
        <rFont val="Century Gothic"/>
        <family val="2"/>
      </rPr>
      <t xml:space="preserve">  El Manual de funciones se encuentra actualizado a la nueva normatividad vigente.  En la sesión del 18 de diciembre de 2025 fue presentando para su aprobación, alli se acordó programar una reunión exclusiva para su revisión técnica. A la fecha, se está a la espera de la definición de la agenda por parte de la Junta para su revisión. Igualmente se procedió a socializarlo con los funcionarios de planta y las organizaciones sindicales que actúan en la entidad hospitalaria.
En síntesis, el documento ya se encuentra nuevamente para presentación a Junta Directiva.
</t>
    </r>
    <r>
      <rPr>
        <b/>
        <sz val="11"/>
        <color theme="1"/>
        <rFont val="Century Gothic"/>
        <family val="2"/>
      </rPr>
      <t>Reglamento Interno de Trabajo:</t>
    </r>
    <r>
      <rPr>
        <sz val="11"/>
        <color theme="1"/>
        <rFont val="Century Gothic"/>
        <family val="2"/>
      </rPr>
      <t xml:space="preserve"> Este documento y el Manual de Funciones se encuentran pendientes de aprobación final por la Junta Directiva. En la sesión del 18 de diciembre de 2025 se acordó programar una reunión exclusiva para su revisión técnica. A la fecha, se está a la espera de la definición de la agenda por parte de la Junta para su revisión.</t>
    </r>
  </si>
  <si>
    <t>Durante el segundo trimestre del 2025 se realizó el diligenciamiento por única vez del autodiagnóstico de la Política de Gestión de Talento Humano y Política de integridad y esta información fue suministrada al líder de MIPG y cargada en la página web de la institución 
https://hospitaldelaplata.gov.co/informacion-general-mipg/</t>
  </si>
  <si>
    <r>
      <t xml:space="preserve">1. Cumplimiento cronograma de capacitaciones institucionales
Para el cuarto trimestre de la vigencia 2025, se realizó el informe de cierre del Plan Anual de Capacitaciones Institucional, el cual tiene como el propósito fortalecer las competencias del personal del hospital, promoviendo espacios sistemáticos y periódicos de formación técnica, humana y profesional, alineados con los objetivos institucionales y las necesidades detectadas en los distintos servicios del hospital.
</t>
    </r>
    <r>
      <rPr>
        <b/>
        <sz val="11"/>
        <color theme="1"/>
        <rFont val="Century Gothic"/>
        <family val="2"/>
      </rPr>
      <t>95/100  =0.95*100=95%</t>
    </r>
    <r>
      <rPr>
        <sz val="11"/>
        <color theme="1"/>
        <rFont val="Century Gothic"/>
        <family val="2"/>
      </rPr>
      <t xml:space="preserve">
2. Actualización del manual de inducción y reinducción instituciona
La institución cuenta con el  Manual de Inducción y Reinducción, actualizado en el primer trimestre del 2025, lo que permite dar a conocer los diferentes procesos a los colaboradores nuevos, de igual manera se retroalimenta a los antiguos en el proceso de reinducción, el indicador de Cobertura de inducción al personal nuevo alcanzó un resultado </t>
    </r>
    <r>
      <rPr>
        <b/>
        <sz val="11"/>
        <color theme="1"/>
        <rFont val="Century Gothic"/>
        <family val="2"/>
      </rPr>
      <t xml:space="preserve">anual del 81,6 %,  </t>
    </r>
    <r>
      <rPr>
        <sz val="11"/>
        <color theme="1"/>
        <rFont val="Century Gothic"/>
        <family val="2"/>
      </rPr>
      <t xml:space="preserve">
3. Aplicación encuesta clima organizacional institucional
Encuesta de clima organizacional aplicada:
La encuesta de clima laboral aplicada es una herramienta de diagnóstico, que mide la percepción, satisfacción y compromiso de los empleados respecto a su entorno, liderazgo, cultura y condiciones de trabajo. 
</t>
    </r>
    <r>
      <rPr>
        <b/>
        <sz val="11"/>
        <color theme="1"/>
        <rFont val="Century Gothic"/>
        <family val="2"/>
      </rPr>
      <t>283/447=0.63*100=63%</t>
    </r>
  </si>
  <si>
    <r>
      <t xml:space="preserve">Se realizaron los respectivos comites programados para los meses de:
Julio: Comité del 01 de julio acta No. 09
Comité del 16 de julio acta No. 10
Agosto: </t>
    </r>
    <r>
      <rPr>
        <sz val="11"/>
        <rFont val="Century Gothic"/>
        <family val="2"/>
      </rPr>
      <t xml:space="preserve">Comité del 21 de agosto, acta No. 12
Comite del 26 de agosto, acta No. 13
</t>
    </r>
    <r>
      <rPr>
        <sz val="11"/>
        <color theme="1"/>
        <rFont val="Century Gothic"/>
        <family val="2"/>
      </rPr>
      <t xml:space="preserve">
Septiembre: Comité  del 09 de septiembre, acta No. 14
Comité del 29 de septiembre, acta No. 15</t>
    </r>
  </si>
  <si>
    <r>
      <t xml:space="preserve">Se realizaron los respectivos comites programados para los meses de:                                                                                                                                                                                                                                                                                                                                                                                                          Octubre :                                                                                                                                               
</t>
    </r>
    <r>
      <rPr>
        <sz val="11"/>
        <rFont val="Century Gothic"/>
        <family val="2"/>
      </rPr>
      <t>Comité del 15 de octubre acta No. 16                                                                          Comité del 20 de octubre acta No. 17                                                                           Comité del 30 de octubre acta No. 18</t>
    </r>
    <r>
      <rPr>
        <sz val="11"/>
        <color theme="1"/>
        <rFont val="Century Gothic"/>
        <family val="2"/>
      </rPr>
      <t xml:space="preserve">
Noviembre:                                                                                                                                          Comité del 06 de noviembre acta No. 19
Comité del 18 de noviembre acta No. 20
Diciembre:                                                                                                                                              Comité del 17 de diciembre acta No. 21
Comité del 24 de diciembre acta No. 22</t>
    </r>
  </si>
  <si>
    <r>
      <t xml:space="preserve">En el periodo se presentaron dos (2) nuevas iniciativas ante el Plan Bienal 2024
– 2025 ajuste 4, respondiendo a las necesidades priorizadas y alineadas con la
política de fortalecimiento de la red pública hospitalaria. Estas iniciativas se
encuentran en proceso de evaluación normativa y técnica por parte de la secretaria
de salud departamental y el  Ministerio de Salud y Protección Social (MSPS)  </t>
    </r>
    <r>
      <rPr>
        <b/>
        <sz val="11"/>
        <color theme="1"/>
        <rFont val="Century Gothic"/>
        <family val="2"/>
      </rPr>
      <t xml:space="preserve"> “Construcción de la Nueva Área de Hospitalización en la ESE Hospital departamental San Antonio de Padua” </t>
    </r>
    <r>
      <rPr>
        <sz val="11"/>
        <color theme="1"/>
        <rFont val="Century Gothic"/>
        <family val="2"/>
      </rPr>
      <t xml:space="preserve">
                                                                                                                                                  </t>
    </r>
    <r>
      <rPr>
        <b/>
        <sz val="11"/>
        <color theme="1"/>
        <rFont val="Century Gothic"/>
        <family val="2"/>
      </rPr>
      <t>“Construcción  de la Unidad de Salud Mental con Internación
en la ESE Hospital Departamental San Antonio de Padua de la Plata, Huila”</t>
    </r>
    <r>
      <rPr>
        <sz val="11"/>
        <color theme="1"/>
        <rFont val="Century Gothic"/>
        <family val="2"/>
      </rPr>
      <t xml:space="preserve"> 
</t>
    </r>
  </si>
  <si>
    <t>Para la vigencia del 4 trimestre se socializa cronograma de auoevalución de acreditación Res. 5095 del 2018.</t>
  </si>
  <si>
    <t>1. Ejecución del proyecto ampliación de las areas de laboratorio clínico y urgencias para la  E.S.E HDSAP
El proyecto se encuentran rádicados en el ministerio, con el visto bueno de la SSD, inscrito en el plan bienal. Los serviccios se encuentran habilitados en el REPS, se pretende mejorar el estandar de infrestructura.
2. Ejecución  proyecto construcción espacio temporal de cadáveres en la E.S.E HDSAP
El proyecto se realizó, se encuentra en SSD, se realizarn recomendaciones por parte del equipo de infraestructura de la SSD, a la fecha se estan realizando los respectivos ajustes para la radicarlos nuevamente. El servicio no requiere habilitación.
3. Habilitación del servicio de cardiología (no invasiva)
El servicio se habilitó el día 17 de junio de 2024, al momento se encuentra prestando servicios en consulta externa.
4. Ejecución del proyecto construcción de una torre servicio de hospitalización. 
El proyecto se encuentra en Fase III- CONCEPTO TECNICO FINAL MSPS. 
pendiente FINACIACION y desembolso por parte del MSPS, el servicio se encuentra habilitado, se pretende ampliar la capacidad instalada y pasar de 45 a 65 camas.
5. Habilitación del servicio unidad de renal
No se ha realizado avance .                                                                                                                                                                                                              6 .Se presento ante el miniterio de salud proyecto de salud mental en cual fue abronado bajo la Res. 2770 del 2025</t>
  </si>
  <si>
    <t xml:space="preserve">Desde el Programa de Seguridad del Paciente se presentan los avances obtenidos durante el desarrollo de las actividades institucionales, dentro de las cuales se destacan la realización de rondas diarias de seguridad en los diferentes servicios de la institución y la socialización de la Política de Seguridad del Paciente a un total de 392 colaboradores.
Así mismo, se realizó el reporte y seguimiento de los indicadores definidos en la Resolución 256, de los cuales actualmente se encuentran en implementación 13 indicadores, además de 8 indicadores institucionales que fortalecen el monitoreo y la evaluación del programa.
De igual manera, se llevaron a cabo las unidades de análisis de los diferentes eventos de seguridad del paciente presentados en la institución, con el fin de identificar oportunidades de mejora y prevenir la ocurrencia de nuevos eventos.
Para el cuarto trimestre del período evaluado no se presentaron PQRSD remitidas desde el área de SIAU relacionadas con el Programa de Seguridad del Paciente, alcanzando un cumplimiento del 100 % en la gestión de este tipo de requerimientos.                                              Estos resultados reflejan el compromiso institucional con la seguridad del paciente, la mejora continua y la calidad en la atención en salud, consolidando una cultura orientada a la prevención de riesgos y al fortalecimiento de una atención segura  </t>
  </si>
  <si>
    <t xml:space="preserve">Durante la vigencia del 4 trimestre se realizó reporte a los entes de control según Res. 1552 y 256. 
Se realizo socialización en el comité de calidad con los lideres de los equipos primarios. 
Se realizo actualización en el  manual de sistemas de información. VERSIÓN N.2 </t>
  </si>
  <si>
    <t>Durante la vigencia del 4 trimestre se realizó cierre de PAMEC, 2025 ante la SDD. Obteniendo un % de cumplimiento del 91.66% 
Se dio cierre con el paso N. 9 de la ruta crítica – informe de aprendizaje organizacional /2025.</t>
  </si>
  <si>
    <t>Se realizaron los comites programados para el cuarto trimestre de 2025:
Acta No. 11  del 07 de octubre de 2025, socialización “Sistemas de Información Integral Financiero y  Asistencial” SIIFA
Acta No. 12 del 11  de NOVIEMBRE de 2025, revisión Status Contratación EAPB 2025 
Acta No. 13 del 19 de diciembre de 2025, revisión Status Contratación EAPB 2025.</t>
  </si>
  <si>
    <t>Para el cuarto trimestre del 2025 el equipo encargado de coordinar y realizar la
actualización de los códigos CUMS, establecido dos (2) actualizaciones en el mes de
octubre (58) y noviembre (110) alcanzo un total de 168 códigos actualizados de un total de
532</t>
  </si>
  <si>
    <t>•	El proyecto obtuvo financiación mediante el CONPES 4169, de fecha 30 - 10 – 2025, lo que garantiza los recursos para su implementación y ejecución.
•	Este logro representa un hito estratégico para la ESE HDSAP, dado que permitirá ampliar la capacidad instalada y de atención, mejorando la seguridad del paciente y modernizar las condiciones de infraestructura física Hospitalaria en la ESE.</t>
  </si>
  <si>
    <t>•	El proyecto está pendiente del concepto técnico final, requisito previo para su aprobación y trámite de financiación.
•	Este fortalecimiento permitirá optimizar la oportunidad diagnóstica y mejorar los flujos de atención, especialmente en eventos de alta demanda.
•	se realizaron en las nuevas observaciones técnicas a los componentes de ingenierías y especialidades en los meses de noviembre y diciembre 2025 por parte de la subdirección de infraestructura del MSPS, se dan las respuestas a las observaciones y se continua en revisión técnica</t>
  </si>
  <si>
    <t>se continua el seguimiento del proyecto</t>
  </si>
  <si>
    <t>*El Ministerio de salud y protección social aprobó la capacidad instalada planteada por la ESE HDSAP.
*Se avanzo en el último trimestre en el desarrollo de la arquitectura y el presupuesto del proyecto bajo modalidad llave en mano, garantizando eficiencia en tiempos y estandarización técnica.
*Mesas técnicas con la subdirección de infraestructura hospitalaria del MSPS.
Estudio de mercado del sector.
*En el mes de diciembre se aprobó la arquitectura del proyecto, se aprobó el presupuesto final por la suma de DOCE MIL TRESCIENTOS MILLONES DE PESOS ($ 12.300.000.000), y se procedió a la radicación del proyecto según los requisitos mínimos normativos.                                                                                                                                                                                                                                                                                                                      *“Dotación Equipos Biomédicos para la Atención del Servicio de Urología en la ESE Hospital Departamental San Antonio de Padua del Departamento del Huila”
*El proyecto de dotación equipos fue radicada con No 41547 ante la Secretaría de Salud Departamental.
*Recursos cofinanciación: Recursos propios de la Gobernación Huila, 90% y 10 % recursos propios ESE HDSAP.</t>
  </si>
  <si>
    <t>El 20 de noviembre de 2025, el Ministerio de Salud notifico el concepto técnico de viabilidad del proyecto de dotación de equipos biomédicos en el cual se solicitaron al Ministerio de Salud 4 ecógrafos y 2 equipos de rayos x portátil</t>
  </si>
  <si>
    <t>Se realizó seguimiento mensual a la adherencia de las Guías de Práctica Clínica correspondientes a las primeras diez causas de egreso, mediante la herramienta institucional definida.
Los resultados fueron analizados y socializados mensualmente en el Comité de Historia Clínica.
Se cuenta con evidencia documental en anexos (pantallazos de informes mensuales y herramienta de medición).</t>
  </si>
  <si>
    <t>Los equipos biomédicos planificados para la compra de la Sala Tres de salas de cirugía ya se encuentran disponibles en la ESE Hospital Departamental San Antonio de Padua con fecha de factura 19/12/2026 N° INNE - 3113 con el proveedor INNOVAMEDIC SAS según contrato C-014-2025. Entre estos se incluyen laringoscopios, electrobisturí, mesa de cirugía, camillas de recuperación, videolaringoscopio, unidad para calentamiento de fluidos, torniquete, conjuntos plomados, entre otros.</t>
  </si>
  <si>
    <t>Desde la Oficina de Planeación se busca que el personal de la Institución conozca y se apropie de esta hoja de ruta, es por ello que se articula con las diferentes áreas, para reforzar la estrategia de capacitación propuesta, y de esa manera, lograr que el mayor número de colaboradores se apropien de la misma. Así las cosas, el día 13 de noviembre de 2025, en el marco del día mundial de la calidad, se socializó la plataforma estratégica a todos los colaboradores que participaron de la jornada</t>
  </si>
  <si>
    <t>INSTRUCTIVO SEMAFORIZACIÓN</t>
  </si>
  <si>
    <t>CUMPLIMIENTO OPTIMO</t>
  </si>
  <si>
    <t>IGUAL O SUPERIOR A 67.5%</t>
  </si>
  <si>
    <t>ENTRE 57% Y 67.4%</t>
  </si>
  <si>
    <t>ENTRE 0% A 56%</t>
  </si>
  <si>
    <t>CONSOLIDADO</t>
  </si>
  <si>
    <t>METAS CUMPLIDAS</t>
  </si>
  <si>
    <t>METAS PROGRAMADAS</t>
  </si>
  <si>
    <t>1-Informe portafolio de servicios vigencia 2025:
Carpeta de Anexos-Indicador 1:
-Portafolio de servicios: procedimientos, liquidados a tarifa decreto 2423 vigencia 2025.
-Resolución 197 del 07 de julio de 2025: por la cual se fijan las tarifas para medicamentos, insumos y dispositivos médicos para la venta en la ESE “Hospital Departamental San Antonio de Padua”.
-Portafolio de medicamentos según resolución 197 del 2025.
-Portafolio 
de insumos según resolución 197 del 2025.
2-Informe de cálculo del Indicador UVR-de medición anual:</t>
  </si>
  <si>
    <t>1=100%
2=100%</t>
  </si>
  <si>
    <r>
      <t xml:space="preserve">3-Informe de análisis presupuestal de gastos vigencia 2025
Carpeta de Anexos Indicador 3:
</t>
    </r>
    <r>
      <rPr>
        <sz val="11"/>
        <color theme="1"/>
        <rFont val="Century Gothic"/>
        <family val="2"/>
      </rPr>
      <t xml:space="preserve">Informe de análisis de ejecución presupuestal de gastos con corte a 31 de diciembre de 2025 comparado con vigencia 2024.
</t>
    </r>
  </si>
  <si>
    <t>3=100%</t>
  </si>
  <si>
    <r>
      <rPr>
        <b/>
        <sz val="11"/>
        <color theme="1"/>
        <rFont val="Century Gothic"/>
        <family val="2"/>
      </rPr>
      <t>4-Informe de seguimiento a las medidas contempladas en el Plan de Austeridad del Gasto el cual para la vigencia 2025 contempla 3 ejes tematicos
Carpeta de anexos Indicador 4:</t>
    </r>
    <r>
      <rPr>
        <sz val="11"/>
        <color theme="1"/>
        <rFont val="Century Gothic"/>
        <family val="2"/>
      </rPr>
      <t xml:space="preserve">
Informe de seguimiento a las medidas contempladas en el Plan de Austeridad del Gasto aprobado para la vigencia 2025, se entrega copia de los siguientes informes: II,III y IV trimestre, Anual vigencia 2025</t>
    </r>
  </si>
  <si>
    <t>4=75%</t>
  </si>
  <si>
    <r>
      <rPr>
        <b/>
        <sz val="10"/>
        <color theme="1"/>
        <rFont val="Century Gothic"/>
        <family val="2"/>
      </rPr>
      <t xml:space="preserve">5- Manuales de Procesos y Procedimientos Elaborados/Actualizados Vigencia 2025
 </t>
    </r>
    <r>
      <rPr>
        <sz val="10"/>
        <color theme="1"/>
        <rFont val="Century Gothic"/>
        <family val="2"/>
      </rPr>
      <t>Durante la vigencia 2025 se realiza avance en la actualización de los manuales de procedimientos de dos áreas del proceso de Gestión Financiera. 
Presupuesto: Se elabora el Manual de Procedimientos de Presupuesto en V1 para le ESE Hospital Departamental San Antonio de Padua”, documento construido de la mano con la líder del área de presupuesto mediante el desarrollo de mesas de trabajo y asignación de tareas. El documento en V1 fue enviado al área de Planeación y Asesor financiero para su revisión y observaciones.
Cartera:</t>
    </r>
    <r>
      <rPr>
        <sz val="10"/>
        <color rgb="FFFF0000"/>
        <rFont val="Century Gothic"/>
        <family val="2"/>
      </rPr>
      <t xml:space="preserve"> Pendiente la información.</t>
    </r>
    <r>
      <rPr>
        <sz val="10"/>
        <color theme="1"/>
        <rFont val="Century Gothic"/>
        <family val="2"/>
      </rPr>
      <t xml:space="preserve">
</t>
    </r>
    <r>
      <rPr>
        <b/>
        <sz val="10"/>
        <color theme="1"/>
        <rFont val="Century Gothic"/>
        <family val="2"/>
      </rPr>
      <t>Carpeta de anexos Indicador 5:</t>
    </r>
    <r>
      <rPr>
        <sz val="10"/>
        <color theme="1"/>
        <rFont val="Century Gothic"/>
        <family val="2"/>
      </rPr>
      <t xml:space="preserve">
-Documento en V1 del “Manual de Procedimientos de Presupuesto de la ESE Hospital Departamental San Antonio de Padua.
-Actas de mesas de trabajo con la líder del área de Presupuesto de la ESE Hospital Departamental San Antonio de Padua: Acta 01 del 04 de noviembre del 2025, Acta 02 del 25 de noviembre del 2025 y Acta 03 del 16 de diciembre 2025.
-</t>
    </r>
    <r>
      <rPr>
        <sz val="10"/>
        <color rgb="FFFF0000"/>
        <rFont val="Century Gothic"/>
        <family val="2"/>
      </rPr>
      <t>Cartera pendiente evidencia.</t>
    </r>
    <r>
      <rPr>
        <sz val="10"/>
        <color theme="1"/>
        <rFont val="Century Gothic"/>
        <family val="2"/>
      </rPr>
      <t xml:space="preserve">
</t>
    </r>
    <r>
      <rPr>
        <b/>
        <sz val="10"/>
        <color theme="1"/>
        <rFont val="Century Gothic"/>
        <family val="2"/>
      </rPr>
      <t xml:space="preserve">6- Seguimiento a Riesgos Institucionales área Financiera 
</t>
    </r>
    <r>
      <rPr>
        <sz val="10"/>
        <color theme="1"/>
        <rFont val="Century Gothic"/>
        <family val="2"/>
      </rPr>
      <t>Se realiza seguimiento al cumplimiento en el desarrollo de los puntos de control establecidos en las matrices de riesgos institucionales y de corrupción existentes con corte a 31 de diciembre del 2025 de la siguiente manera:
Matriz de riesgos institucionales 2025 codificada MECS-SR-AR-F-013 en la cual se encuentran incluidos:
	-Auditoría de cuentas: 4 riesgos identificados
	-Cartera: 1 riesgo identificado
	-Contabilidad: 3 riesgos identificados
	-Pagaduría: 1 riesgo identificado
	-Presupuesto: 2 riesgos identificados
	-Costos: 1 riesgo identificado
Matriz de riesgos de corrupción 2025 codificada MESC-SR-AR-F-001, la cual contempla un riesgo de corrupción para el proceso de Gestión Administrativa y Financiera.</t>
    </r>
    <r>
      <rPr>
        <b/>
        <sz val="10"/>
        <color theme="1"/>
        <rFont val="Century Gothic"/>
        <family val="2"/>
      </rPr>
      <t xml:space="preserve">
Carpeta de anexos Indicador 6: 
-</t>
    </r>
    <r>
      <rPr>
        <sz val="10"/>
        <color theme="1"/>
        <rFont val="Century Gothic"/>
        <family val="2"/>
      </rPr>
      <t>Matriz de seguimiento a riesgos institucionales con seguimiento a las actividades desarrolladas durante la vigencia 2025.
-Matriz de seguimiento a riesgos de corrupción en la cual se describe las acciones desarrolladas por parte del área financiera durante la vigencia 2025.</t>
    </r>
    <r>
      <rPr>
        <b/>
        <sz val="10"/>
        <color theme="1"/>
        <rFont val="Century Gothic"/>
        <family val="2"/>
      </rPr>
      <t xml:space="preserve">
</t>
    </r>
  </si>
  <si>
    <t>5=90%
6=100%</t>
  </si>
  <si>
    <r>
      <rPr>
        <b/>
        <sz val="11"/>
        <color theme="1"/>
        <rFont val="Century Gothic"/>
        <family val="2"/>
      </rPr>
      <t>7- Reporte Oportuno de Informes de Ley área Financiera Vigencia 2025
Carpeta de anexos Indicador 7:</t>
    </r>
    <r>
      <rPr>
        <sz val="11"/>
        <color theme="1"/>
        <rFont val="Century Gothic"/>
        <family val="2"/>
      </rPr>
      <t xml:space="preserve">
El área financiera cuenta con un documento (matriz en Excel) que facilita el seguimiento y control sobre el reporte oportuno de cada uno de los informes del área ya que contiene la relación de los informes de ley que debe reportar el área financiera discriminada por subproceso, información relevante sobre cada informe, fecha de reporte y además especifica el tipo de soporte que se debe entregar.
Se identificaron 65 reportes o informes bajo la responsabilidad del área financiera así:
-Contabilidad: 19 reportes
-Cartera: 5 reportes
-Presupuesto: 6 reportes
-Tesorería: 13 reportes
-Asesor Financiero: 18 reportes
-Facturación: 2 reportes
-Costos: 1 reporte
-Control interno: 1 reporte
</t>
    </r>
    <r>
      <rPr>
        <b/>
        <sz val="11"/>
        <color theme="1"/>
        <rFont val="Century Gothic"/>
        <family val="2"/>
      </rPr>
      <t>8-Seguimiento planes de mejora establecidos por los entes de control</t>
    </r>
    <r>
      <rPr>
        <sz val="11"/>
        <color theme="1"/>
        <rFont val="Century Gothic"/>
        <family val="2"/>
      </rPr>
      <t xml:space="preserve">
</t>
    </r>
    <r>
      <rPr>
        <b/>
        <sz val="11"/>
        <color theme="1"/>
        <rFont val="Century Gothic"/>
        <family val="2"/>
      </rPr>
      <t>Carpeta de anexos Indicador 8:</t>
    </r>
  </si>
  <si>
    <t>7=100%
8=</t>
  </si>
  <si>
    <r>
      <t xml:space="preserve">9-Equilibrio Presupuestal con Recaudo
Carpeta de anexos Indicador 9:
</t>
    </r>
    <r>
      <rPr>
        <sz val="11"/>
        <color theme="1"/>
        <rFont val="Century Gothic"/>
        <family val="2"/>
      </rPr>
      <t>Se entrega informe presupuestal completo con corte a 31 de diciembre, en este informe se contempla el indicador de equilibrio presupuestal con recaudo y su respectivo análisis.</t>
    </r>
  </si>
  <si>
    <t>9=100%</t>
  </si>
  <si>
    <r>
      <t xml:space="preserve">10-Informe de análisis de ejecución Presupuestal
Carpeta de anexos Indicador 10:
</t>
    </r>
    <r>
      <rPr>
        <sz val="11"/>
        <color theme="1"/>
        <rFont val="Century Gothic"/>
        <family val="2"/>
      </rPr>
      <t>Se entrega informe presupuestal completo con corte a 31 de diciembre, en este informe se contempla el indicador de análisis de ejecución presupuestal.</t>
    </r>
    <r>
      <rPr>
        <b/>
        <sz val="11"/>
        <color theme="1"/>
        <rFont val="Century Gothic"/>
        <family val="2"/>
      </rPr>
      <t xml:space="preserve">
11-Informe de cálculo y análisis de Indicadores de gestión-Res.408 del 2018
Carpeta de anexos Indicador 11:</t>
    </r>
  </si>
  <si>
    <t>10=100%
11=100%</t>
  </si>
  <si>
    <t>PORCENTAJE DE CUMPLIMIENTO A 30 DE DICIEMBRE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</si>
</sst>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Aptos Narrow"/>
      <family val="2"/>
      <scheme val="minor"/>
    </font>
    <font>
      <sz val="11"/>
      <color theme="1"/>
      <name val="Aptos Narrow"/>
      <family val="2"/>
      <scheme val="minor"/>
    </font>
    <font>
      <b/>
      <sz val="11"/>
      <color theme="1"/>
      <name val="Aptos Narrow"/>
      <family val="2"/>
      <scheme val="minor"/>
    </font>
    <font>
      <sz val="11"/>
      <color theme="1"/>
      <name val="Century Gothic"/>
      <family val="2"/>
    </font>
    <font>
      <b/>
      <sz val="11"/>
      <color theme="1"/>
      <name val="Century Gothic"/>
      <family val="2"/>
    </font>
    <font>
      <b/>
      <sz val="11"/>
      <color rgb="FF000000"/>
      <name val="Century Gothic"/>
      <family val="2"/>
    </font>
    <font>
      <b/>
      <i/>
      <sz val="11"/>
      <color theme="1"/>
      <name val="Century Gothic"/>
      <family val="2"/>
    </font>
    <font>
      <sz val="11"/>
      <color rgb="FF000000"/>
      <name val="Century Gothic"/>
      <family val="2"/>
    </font>
    <font>
      <sz val="11"/>
      <name val="Century Gothic"/>
      <family val="2"/>
    </font>
    <font>
      <b/>
      <i/>
      <sz val="11"/>
      <color rgb="FF000000"/>
      <name val="Century Gothic"/>
      <family val="2"/>
    </font>
    <font>
      <sz val="11"/>
      <name val="Aptos Narrow"/>
      <family val="2"/>
      <scheme val="minor"/>
    </font>
    <font>
      <sz val="11"/>
      <color theme="1"/>
      <name val="Calibri"/>
      <family val="2"/>
    </font>
    <font>
      <b/>
      <sz val="11"/>
      <color theme="1"/>
      <name val="Calibri"/>
      <family val="2"/>
    </font>
    <font>
      <b/>
      <sz val="11"/>
      <name val="Century Gothic"/>
      <family val="2"/>
    </font>
    <font>
      <sz val="11"/>
      <color rgb="FFFF0000"/>
      <name val="Century Gothic"/>
      <family val="2"/>
    </font>
    <font>
      <b/>
      <sz val="12"/>
      <name val="Aptos Narrow"/>
      <family val="2"/>
      <scheme val="minor"/>
    </font>
    <font>
      <sz val="12"/>
      <name val="Aptos Narrow"/>
      <family val="2"/>
      <scheme val="minor"/>
    </font>
    <font>
      <sz val="14"/>
      <name val="Aptos Narrow"/>
      <family val="2"/>
      <scheme val="minor"/>
    </font>
    <font>
      <vertAlign val="superscript"/>
      <sz val="11"/>
      <color rgb="FF000000"/>
      <name val="Century Gothic"/>
      <family val="2"/>
    </font>
    <font>
      <vertAlign val="superscript"/>
      <sz val="11"/>
      <color rgb="FFFF0000"/>
      <name val="Century Gothic"/>
      <family val="2"/>
    </font>
    <font>
      <b/>
      <sz val="10"/>
      <color theme="1"/>
      <name val="Century Gothic"/>
      <family val="2"/>
    </font>
    <font>
      <sz val="10"/>
      <color theme="1"/>
      <name val="Century Gothic"/>
      <family val="2"/>
    </font>
    <font>
      <b/>
      <sz val="11"/>
      <color theme="0"/>
      <name val="Century Gothic"/>
      <family val="2"/>
    </font>
    <font>
      <vertAlign val="superscript"/>
      <sz val="11"/>
      <name val="Century Gothic"/>
      <family val="2"/>
    </font>
    <font>
      <sz val="10"/>
      <color theme="1"/>
      <name val="Aptos Narrow"/>
      <family val="2"/>
      <scheme val="minor"/>
    </font>
    <font>
      <sz val="11"/>
      <color theme="1"/>
      <name val="Calibri  "/>
    </font>
    <font>
      <sz val="10"/>
      <color rgb="FFFF0000"/>
      <name val="Century Gothic"/>
      <family val="2"/>
    </font>
  </fonts>
  <fills count="20">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3"/>
        <bgColor indexed="64"/>
      </pattern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bgColor indexed="64"/>
      </patternFill>
    </fill>
    <fill>
      <patternFill patternType="solid">
        <fgColor theme="3" tint="9.9978637043366805E-2"/>
        <bgColor indexed="64"/>
      </patternFill>
    </fill>
    <fill>
      <patternFill patternType="solid">
        <fgColor theme="9" tint="-0.249977111117893"/>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rgb="FF000000"/>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9" fontId="1" fillId="0" borderId="0" applyFont="0" applyFill="0" applyBorder="0" applyAlignment="0" applyProtection="0"/>
  </cellStyleXfs>
  <cellXfs count="514">
    <xf numFmtId="0" fontId="0" fillId="0" borderId="0" xfId="0"/>
    <xf numFmtId="0" fontId="3" fillId="2" borderId="0" xfId="0" applyFont="1" applyFill="1"/>
    <xf numFmtId="0" fontId="3" fillId="0" borderId="0" xfId="0" applyFont="1"/>
    <xf numFmtId="0" fontId="5" fillId="4" borderId="9" xfId="0" applyFont="1" applyFill="1" applyBorder="1" applyAlignment="1">
      <alignment horizontal="center" vertical="center" textRotation="90" wrapText="1"/>
    </xf>
    <xf numFmtId="0" fontId="5" fillId="4" borderId="3" xfId="0" applyFont="1" applyFill="1" applyBorder="1" applyAlignment="1">
      <alignment horizontal="center" vertical="center" textRotation="90" wrapText="1"/>
    </xf>
    <xf numFmtId="0" fontId="5" fillId="4" borderId="3" xfId="0" applyFont="1" applyFill="1" applyBorder="1" applyAlignment="1">
      <alignment horizontal="center" vertical="center"/>
    </xf>
    <xf numFmtId="0" fontId="5" fillId="4" borderId="3"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5" fillId="8" borderId="9" xfId="0" applyFont="1" applyFill="1" applyBorder="1" applyAlignment="1">
      <alignment horizontal="center" vertical="center" wrapText="1"/>
    </xf>
    <xf numFmtId="0" fontId="3" fillId="0" borderId="9" xfId="0" applyFont="1" applyBorder="1" applyAlignment="1">
      <alignment horizontal="center" vertical="center"/>
    </xf>
    <xf numFmtId="0" fontId="3" fillId="0" borderId="9" xfId="0" applyFont="1" applyBorder="1" applyAlignment="1">
      <alignment horizontal="center" vertical="center" wrapText="1"/>
    </xf>
    <xf numFmtId="0" fontId="7" fillId="0" borderId="13" xfId="0" applyFont="1" applyBorder="1" applyAlignment="1">
      <alignment horizontal="center" vertical="center" wrapText="1"/>
    </xf>
    <xf numFmtId="9" fontId="3" fillId="0" borderId="14" xfId="0" applyNumberFormat="1" applyFont="1" applyBorder="1" applyAlignment="1">
      <alignment horizontal="center" vertical="center"/>
    </xf>
    <xf numFmtId="0" fontId="8" fillId="0" borderId="15" xfId="0" applyFont="1" applyBorder="1" applyAlignment="1">
      <alignment vertical="center" wrapText="1"/>
    </xf>
    <xf numFmtId="0" fontId="7" fillId="0" borderId="15" xfId="0" applyFont="1" applyBorder="1" applyAlignment="1">
      <alignment horizontal="center" vertical="center" wrapText="1"/>
    </xf>
    <xf numFmtId="0" fontId="3" fillId="0" borderId="15" xfId="0" applyFont="1" applyBorder="1" applyAlignment="1">
      <alignment horizontal="center" vertical="center"/>
    </xf>
    <xf numFmtId="9" fontId="3" fillId="0" borderId="15" xfId="0" applyNumberFormat="1" applyFont="1" applyBorder="1" applyAlignment="1">
      <alignment horizontal="center" vertical="center" wrapText="1"/>
    </xf>
    <xf numFmtId="9" fontId="3" fillId="0" borderId="15" xfId="0" applyNumberFormat="1" applyFont="1" applyBorder="1" applyAlignment="1">
      <alignment horizontal="center" vertical="center"/>
    </xf>
    <xf numFmtId="0" fontId="8" fillId="0" borderId="13" xfId="0" applyFont="1" applyBorder="1" applyAlignment="1">
      <alignment horizontal="center" vertical="center" wrapText="1"/>
    </xf>
    <xf numFmtId="9" fontId="3" fillId="0" borderId="14"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5" fillId="0" borderId="8" xfId="0" applyFont="1" applyBorder="1"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7" fillId="9" borderId="15" xfId="0" applyFont="1" applyFill="1" applyBorder="1" applyAlignment="1">
      <alignment horizontal="center" vertical="center" wrapText="1"/>
    </xf>
    <xf numFmtId="0" fontId="7" fillId="9" borderId="15" xfId="0" applyFont="1" applyFill="1" applyBorder="1" applyAlignment="1">
      <alignment horizontal="center" vertical="center"/>
    </xf>
    <xf numFmtId="0" fontId="7" fillId="9" borderId="15" xfId="0" applyFont="1" applyFill="1" applyBorder="1" applyAlignment="1">
      <alignment horizontal="center" vertical="center" textRotation="90" wrapText="1"/>
    </xf>
    <xf numFmtId="0" fontId="3" fillId="9" borderId="15" xfId="0" applyFont="1" applyFill="1" applyBorder="1" applyAlignment="1">
      <alignment vertical="center" wrapText="1"/>
    </xf>
    <xf numFmtId="9" fontId="3" fillId="9" borderId="15" xfId="1" applyFont="1" applyFill="1" applyBorder="1" applyAlignment="1">
      <alignment horizontal="center" vertical="center"/>
    </xf>
    <xf numFmtId="0" fontId="3" fillId="9" borderId="15" xfId="0" applyFont="1" applyFill="1" applyBorder="1" applyAlignment="1">
      <alignment horizontal="center" vertical="center"/>
    </xf>
    <xf numFmtId="9" fontId="3" fillId="9" borderId="15" xfId="0" applyNumberFormat="1" applyFont="1" applyFill="1" applyBorder="1" applyAlignment="1">
      <alignment horizontal="center" vertical="center"/>
    </xf>
    <xf numFmtId="0" fontId="3" fillId="9" borderId="15" xfId="0" applyFont="1" applyFill="1" applyBorder="1" applyAlignment="1">
      <alignment wrapText="1"/>
    </xf>
    <xf numFmtId="0" fontId="0" fillId="14" borderId="0" xfId="0" applyFill="1"/>
    <xf numFmtId="0" fontId="3" fillId="14" borderId="0" xfId="0" applyFont="1" applyFill="1"/>
    <xf numFmtId="0" fontId="7" fillId="14" borderId="16" xfId="0" applyFont="1" applyFill="1" applyBorder="1" applyAlignment="1">
      <alignment horizontal="center" vertical="center" wrapText="1"/>
    </xf>
    <xf numFmtId="0" fontId="3" fillId="14" borderId="16" xfId="0" applyFont="1" applyFill="1" applyBorder="1" applyAlignment="1">
      <alignment horizontal="center" vertical="center"/>
    </xf>
    <xf numFmtId="0" fontId="7" fillId="14" borderId="12" xfId="0" applyFont="1" applyFill="1" applyBorder="1" applyAlignment="1">
      <alignment horizontal="center" vertical="center" wrapText="1"/>
    </xf>
    <xf numFmtId="0" fontId="7" fillId="14" borderId="15" xfId="0" applyFont="1" applyFill="1" applyBorder="1" applyAlignment="1">
      <alignment horizontal="center" vertical="center" wrapText="1"/>
    </xf>
    <xf numFmtId="0" fontId="8" fillId="14" borderId="15" xfId="0" applyFont="1" applyFill="1" applyBorder="1" applyAlignment="1">
      <alignment horizontal="left" vertical="center" wrapText="1"/>
    </xf>
    <xf numFmtId="9" fontId="3" fillId="14" borderId="0" xfId="0" applyNumberFormat="1" applyFont="1" applyFill="1" applyAlignment="1">
      <alignment horizontal="center" vertical="center"/>
    </xf>
    <xf numFmtId="9" fontId="3" fillId="14" borderId="15" xfId="0" applyNumberFormat="1" applyFont="1" applyFill="1" applyBorder="1" applyAlignment="1">
      <alignment horizontal="center" vertical="center"/>
    </xf>
    <xf numFmtId="49" fontId="8" fillId="14" borderId="15" xfId="0" applyNumberFormat="1" applyFont="1" applyFill="1" applyBorder="1" applyAlignment="1">
      <alignment horizontal="center" vertical="center" wrapText="1"/>
    </xf>
    <xf numFmtId="9" fontId="8" fillId="14" borderId="0" xfId="0" applyNumberFormat="1" applyFont="1" applyFill="1" applyAlignment="1">
      <alignment horizontal="center" vertical="center"/>
    </xf>
    <xf numFmtId="9" fontId="8" fillId="14" borderId="15" xfId="0" applyNumberFormat="1" applyFont="1" applyFill="1" applyBorder="1" applyAlignment="1">
      <alignment horizontal="center" vertical="center"/>
    </xf>
    <xf numFmtId="0" fontId="3" fillId="14" borderId="15" xfId="0" applyFont="1" applyFill="1" applyBorder="1" applyAlignment="1">
      <alignment horizontal="left" vertical="center" wrapText="1"/>
    </xf>
    <xf numFmtId="0" fontId="3" fillId="14" borderId="15" xfId="0" applyFont="1" applyFill="1" applyBorder="1" applyAlignment="1">
      <alignment horizontal="center" vertical="top" wrapText="1"/>
    </xf>
    <xf numFmtId="0" fontId="7" fillId="14" borderId="5" xfId="0" applyFont="1" applyFill="1" applyBorder="1" applyAlignment="1">
      <alignment horizontal="center" vertical="center" wrapText="1"/>
    </xf>
    <xf numFmtId="0" fontId="3" fillId="14" borderId="5" xfId="0" applyFont="1" applyFill="1" applyBorder="1" applyAlignment="1">
      <alignment horizontal="center" vertical="center" wrapText="1"/>
    </xf>
    <xf numFmtId="49" fontId="3" fillId="14" borderId="15" xfId="0" applyNumberFormat="1" applyFont="1" applyFill="1" applyBorder="1" applyAlignment="1">
      <alignment horizontal="center" vertical="center" wrapText="1"/>
    </xf>
    <xf numFmtId="0" fontId="8" fillId="14" borderId="15" xfId="0" applyFont="1" applyFill="1" applyBorder="1" applyAlignment="1">
      <alignment horizontal="center" vertical="center" wrapText="1"/>
    </xf>
    <xf numFmtId="0" fontId="3" fillId="14" borderId="0" xfId="0" applyFont="1" applyFill="1" applyAlignment="1">
      <alignment horizontal="center" vertical="center" wrapText="1"/>
    </xf>
    <xf numFmtId="0" fontId="3" fillId="14" borderId="0" xfId="0" applyFont="1" applyFill="1" applyAlignment="1">
      <alignment horizontal="justify" vertical="top" wrapText="1"/>
    </xf>
    <xf numFmtId="0" fontId="7" fillId="14" borderId="8" xfId="0" applyFont="1" applyFill="1" applyBorder="1" applyAlignment="1">
      <alignment horizontal="center" vertical="center" wrapText="1"/>
    </xf>
    <xf numFmtId="0" fontId="5" fillId="14" borderId="12" xfId="0" applyFont="1" applyFill="1" applyBorder="1" applyAlignment="1">
      <alignment horizontal="center" vertical="center"/>
    </xf>
    <xf numFmtId="0" fontId="3" fillId="14" borderId="15" xfId="0" applyFont="1" applyFill="1" applyBorder="1" applyAlignment="1">
      <alignment wrapText="1"/>
    </xf>
    <xf numFmtId="0" fontId="0" fillId="14" borderId="15" xfId="0" applyFill="1" applyBorder="1" applyAlignment="1">
      <alignment horizontal="center" vertical="center" wrapText="1"/>
    </xf>
    <xf numFmtId="9" fontId="0" fillId="14" borderId="15" xfId="0" applyNumberFormat="1" applyFill="1" applyBorder="1" applyAlignment="1">
      <alignment horizontal="center" vertical="center"/>
    </xf>
    <xf numFmtId="0" fontId="24" fillId="14" borderId="15" xfId="0" applyFont="1" applyFill="1" applyBorder="1" applyAlignment="1">
      <alignment horizontal="center" vertical="center" wrapText="1"/>
    </xf>
    <xf numFmtId="9" fontId="3" fillId="14" borderId="15" xfId="0" applyNumberFormat="1" applyFont="1" applyFill="1" applyBorder="1"/>
    <xf numFmtId="0" fontId="3" fillId="15" borderId="0" xfId="0" applyFont="1" applyFill="1"/>
    <xf numFmtId="0" fontId="0" fillId="15" borderId="0" xfId="0" applyFill="1"/>
    <xf numFmtId="0" fontId="7" fillId="9" borderId="8" xfId="0" applyFont="1" applyFill="1" applyBorder="1" applyAlignment="1">
      <alignment horizontal="center" vertical="center" wrapText="1"/>
    </xf>
    <xf numFmtId="0" fontId="3" fillId="9" borderId="15" xfId="0" applyFont="1" applyFill="1" applyBorder="1" applyAlignment="1">
      <alignment horizontal="center" vertical="center" wrapText="1"/>
    </xf>
    <xf numFmtId="0" fontId="0" fillId="9" borderId="15" xfId="0" applyFill="1" applyBorder="1" applyAlignment="1">
      <alignment horizontal="center" vertical="center" wrapText="1"/>
    </xf>
    <xf numFmtId="9" fontId="0" fillId="9" borderId="15" xfId="0" applyNumberFormat="1" applyFill="1" applyBorder="1" applyAlignment="1">
      <alignment horizontal="center" vertical="center"/>
    </xf>
    <xf numFmtId="0" fontId="8" fillId="9" borderId="15" xfId="0" applyFont="1" applyFill="1" applyBorder="1" applyAlignment="1">
      <alignment horizontal="center" vertical="center" wrapText="1"/>
    </xf>
    <xf numFmtId="9" fontId="8" fillId="9" borderId="15" xfId="0" applyNumberFormat="1" applyFont="1" applyFill="1" applyBorder="1" applyAlignment="1">
      <alignment horizontal="center" vertical="center"/>
    </xf>
    <xf numFmtId="9" fontId="3" fillId="9" borderId="10" xfId="0" applyNumberFormat="1" applyFont="1" applyFill="1" applyBorder="1" applyAlignment="1">
      <alignment horizontal="center" vertical="center"/>
    </xf>
    <xf numFmtId="0" fontId="0" fillId="9" borderId="12" xfId="0" applyFill="1" applyBorder="1" applyAlignment="1">
      <alignment horizontal="center" vertical="center" wrapText="1"/>
    </xf>
    <xf numFmtId="0" fontId="11" fillId="9" borderId="15" xfId="0" applyFont="1" applyFill="1" applyBorder="1" applyAlignment="1">
      <alignment horizontal="center" vertical="center" wrapText="1"/>
    </xf>
    <xf numFmtId="9" fontId="3" fillId="9" borderId="15" xfId="0" applyNumberFormat="1" applyFont="1" applyFill="1" applyBorder="1" applyAlignment="1">
      <alignment vertical="center" wrapText="1"/>
    </xf>
    <xf numFmtId="0" fontId="0" fillId="13" borderId="0" xfId="0" applyFill="1"/>
    <xf numFmtId="0" fontId="0" fillId="16" borderId="0" xfId="0" applyFill="1"/>
    <xf numFmtId="0" fontId="0" fillId="6" borderId="0" xfId="0" applyFill="1"/>
    <xf numFmtId="0" fontId="0" fillId="10" borderId="0" xfId="0" applyFill="1"/>
    <xf numFmtId="9" fontId="3" fillId="9" borderId="0" xfId="0" applyNumberFormat="1" applyFont="1" applyFill="1" applyAlignment="1">
      <alignment horizontal="center" vertical="center" wrapText="1"/>
    </xf>
    <xf numFmtId="0" fontId="5" fillId="14" borderId="8" xfId="0" applyFont="1" applyFill="1" applyBorder="1" applyAlignment="1">
      <alignment horizontal="center" vertical="center"/>
    </xf>
    <xf numFmtId="0" fontId="3" fillId="14" borderId="8" xfId="0" applyFont="1" applyFill="1" applyBorder="1" applyAlignment="1">
      <alignment horizontal="center" vertical="center" wrapText="1"/>
    </xf>
    <xf numFmtId="0" fontId="3" fillId="14" borderId="15" xfId="0" applyFont="1" applyFill="1" applyBorder="1" applyAlignment="1">
      <alignment horizontal="center" vertical="center" wrapText="1"/>
    </xf>
    <xf numFmtId="0" fontId="3" fillId="14" borderId="15" xfId="0" applyFont="1" applyFill="1" applyBorder="1" applyAlignment="1">
      <alignment vertical="center" wrapText="1"/>
    </xf>
    <xf numFmtId="0" fontId="3" fillId="14" borderId="15" xfId="0" applyFont="1" applyFill="1" applyBorder="1" applyAlignment="1">
      <alignment vertical="center"/>
    </xf>
    <xf numFmtId="9" fontId="3" fillId="14" borderId="15" xfId="0" applyNumberFormat="1" applyFont="1" applyFill="1" applyBorder="1" applyAlignment="1">
      <alignment vertical="center"/>
    </xf>
    <xf numFmtId="10" fontId="3" fillId="0" borderId="0" xfId="0" applyNumberFormat="1" applyFont="1"/>
    <xf numFmtId="0" fontId="7" fillId="14" borderId="8" xfId="0" applyFont="1" applyFill="1" applyBorder="1" applyAlignment="1">
      <alignment horizontal="center" vertical="center"/>
    </xf>
    <xf numFmtId="0" fontId="7" fillId="14" borderId="15" xfId="0" applyFont="1" applyFill="1" applyBorder="1" applyAlignment="1">
      <alignment horizontal="center" vertical="center" textRotation="90" wrapText="1"/>
    </xf>
    <xf numFmtId="9" fontId="3" fillId="14" borderId="10" xfId="0" applyNumberFormat="1" applyFont="1" applyFill="1" applyBorder="1" applyAlignment="1">
      <alignment horizontal="center" vertical="center"/>
    </xf>
    <xf numFmtId="0" fontId="0" fillId="14" borderId="12" xfId="0" applyFill="1" applyBorder="1" applyAlignment="1">
      <alignment horizontal="center" vertical="center" wrapText="1"/>
    </xf>
    <xf numFmtId="0" fontId="25" fillId="14" borderId="15" xfId="0" applyFont="1" applyFill="1" applyBorder="1" applyAlignment="1">
      <alignment horizontal="center" vertical="center" wrapText="1"/>
    </xf>
    <xf numFmtId="0" fontId="13" fillId="0" borderId="31" xfId="0" applyFont="1" applyBorder="1" applyAlignment="1">
      <alignment horizontal="center" vertical="center" wrapText="1"/>
    </xf>
    <xf numFmtId="0" fontId="13" fillId="17" borderId="25" xfId="0" applyFont="1" applyFill="1" applyBorder="1" applyAlignment="1">
      <alignment horizontal="center" vertical="center" wrapText="1"/>
    </xf>
    <xf numFmtId="0" fontId="13" fillId="17" borderId="40" xfId="0" applyFont="1" applyFill="1" applyBorder="1" applyAlignment="1">
      <alignment horizontal="center" vertical="center" wrapText="1"/>
    </xf>
    <xf numFmtId="0" fontId="13" fillId="12" borderId="25" xfId="0" applyFont="1" applyFill="1" applyBorder="1" applyAlignment="1">
      <alignment horizontal="center" vertical="center" wrapText="1"/>
    </xf>
    <xf numFmtId="0" fontId="13" fillId="12" borderId="40" xfId="0" applyFont="1" applyFill="1" applyBorder="1" applyAlignment="1">
      <alignment horizontal="center" vertical="center" wrapText="1"/>
    </xf>
    <xf numFmtId="0" fontId="13" fillId="13" borderId="31" xfId="0" applyFont="1" applyFill="1" applyBorder="1" applyAlignment="1">
      <alignment horizontal="center" vertical="center" wrapText="1"/>
    </xf>
    <xf numFmtId="0" fontId="13" fillId="13" borderId="41" xfId="0" applyFont="1" applyFill="1" applyBorder="1" applyAlignment="1">
      <alignment horizontal="center" vertical="center" wrapText="1"/>
    </xf>
    <xf numFmtId="0" fontId="8" fillId="0" borderId="0" xfId="0" applyFont="1" applyAlignment="1">
      <alignment horizontal="center" vertical="center" wrapText="1"/>
    </xf>
    <xf numFmtId="0" fontId="13" fillId="13" borderId="25" xfId="0" applyFont="1" applyFill="1" applyBorder="1" applyAlignment="1">
      <alignment horizontal="center" vertical="center" wrapText="1"/>
    </xf>
    <xf numFmtId="0" fontId="13" fillId="13" borderId="40" xfId="0" applyFont="1" applyFill="1" applyBorder="1" applyAlignment="1">
      <alignment horizontal="center" vertical="center" wrapText="1"/>
    </xf>
    <xf numFmtId="0" fontId="13" fillId="0" borderId="41" xfId="0" applyFont="1" applyBorder="1" applyAlignment="1">
      <alignment horizontal="center" vertical="center" wrapText="1"/>
    </xf>
    <xf numFmtId="0" fontId="22" fillId="11" borderId="21" xfId="0" applyFont="1" applyFill="1" applyBorder="1" applyAlignment="1">
      <alignment horizontal="center" vertical="center" wrapText="1"/>
    </xf>
    <xf numFmtId="0" fontId="22" fillId="11" borderId="39" xfId="0" applyFont="1" applyFill="1" applyBorder="1" applyAlignment="1">
      <alignment horizontal="center" vertical="center" wrapText="1"/>
    </xf>
    <xf numFmtId="0" fontId="22" fillId="11" borderId="25" xfId="0" applyFont="1" applyFill="1" applyBorder="1" applyAlignment="1">
      <alignment horizontal="center" vertical="center" wrapText="1"/>
    </xf>
    <xf numFmtId="0" fontId="8" fillId="0" borderId="40" xfId="0" applyFont="1" applyBorder="1" applyAlignment="1">
      <alignment horizontal="center" vertical="center" wrapText="1"/>
    </xf>
    <xf numFmtId="0" fontId="22" fillId="11" borderId="31" xfId="0" applyFont="1" applyFill="1" applyBorder="1" applyAlignment="1">
      <alignment horizontal="center" vertical="center" wrapText="1"/>
    </xf>
    <xf numFmtId="9" fontId="8" fillId="0" borderId="22" xfId="0" applyNumberFormat="1" applyFont="1" applyBorder="1" applyAlignment="1">
      <alignment horizontal="center" vertical="center" wrapText="1"/>
    </xf>
    <xf numFmtId="9" fontId="8" fillId="0" borderId="32" xfId="0" applyNumberFormat="1" applyFont="1" applyBorder="1" applyAlignment="1">
      <alignment horizontal="center" vertical="center" wrapText="1"/>
    </xf>
    <xf numFmtId="0" fontId="13" fillId="0" borderId="17" xfId="0" applyFont="1" applyBorder="1" applyAlignment="1">
      <alignment horizontal="center" vertical="center" wrapText="1"/>
    </xf>
    <xf numFmtId="0" fontId="13" fillId="0" borderId="18" xfId="0" applyFont="1" applyBorder="1" applyAlignment="1">
      <alignment horizontal="center" vertical="center" wrapText="1"/>
    </xf>
    <xf numFmtId="0" fontId="8" fillId="0" borderId="19" xfId="0" applyFont="1" applyBorder="1" applyAlignment="1">
      <alignment horizontal="center" vertical="center" wrapText="1"/>
    </xf>
    <xf numFmtId="9" fontId="8" fillId="0" borderId="19" xfId="0" applyNumberFormat="1" applyFont="1" applyBorder="1" applyAlignment="1">
      <alignment horizontal="center" vertical="center" wrapText="1"/>
    </xf>
    <xf numFmtId="9" fontId="13" fillId="0" borderId="20" xfId="0" applyNumberFormat="1" applyFont="1" applyBorder="1" applyAlignment="1">
      <alignment horizontal="center" vertical="center" wrapText="1"/>
    </xf>
    <xf numFmtId="0" fontId="13" fillId="0" borderId="35" xfId="0" applyFont="1" applyBorder="1" applyAlignment="1">
      <alignment horizontal="center" vertical="center" wrapText="1"/>
    </xf>
    <xf numFmtId="0" fontId="8" fillId="0" borderId="22" xfId="0" applyFont="1" applyBorder="1" applyAlignment="1">
      <alignment horizontal="center" vertical="center" wrapText="1"/>
    </xf>
    <xf numFmtId="0" fontId="13" fillId="0" borderId="36" xfId="0" applyFont="1" applyBorder="1" applyAlignment="1">
      <alignment horizontal="center" vertical="center" wrapText="1"/>
    </xf>
    <xf numFmtId="0" fontId="8" fillId="0" borderId="32" xfId="0" applyFont="1" applyBorder="1" applyAlignment="1">
      <alignment horizontal="center" vertical="center" wrapText="1"/>
    </xf>
    <xf numFmtId="10" fontId="8" fillId="0" borderId="19" xfId="1" applyNumberFormat="1" applyFont="1" applyFill="1" applyBorder="1" applyAlignment="1">
      <alignment horizontal="center" vertical="center" wrapText="1"/>
    </xf>
    <xf numFmtId="9" fontId="8" fillId="0" borderId="19" xfId="1" applyFont="1" applyFill="1" applyBorder="1" applyAlignment="1">
      <alignment horizontal="center" vertical="center" wrapText="1"/>
    </xf>
    <xf numFmtId="9" fontId="13" fillId="0" borderId="19" xfId="0" applyNumberFormat="1" applyFont="1" applyBorder="1" applyAlignment="1">
      <alignment horizontal="center" vertical="center" wrapText="1"/>
    </xf>
    <xf numFmtId="10" fontId="8" fillId="0" borderId="19" xfId="0" applyNumberFormat="1" applyFont="1" applyBorder="1" applyAlignment="1">
      <alignment horizontal="center" vertical="center" wrapText="1"/>
    </xf>
    <xf numFmtId="164" fontId="8" fillId="0" borderId="19" xfId="0" applyNumberFormat="1" applyFont="1" applyBorder="1" applyAlignment="1">
      <alignment horizontal="center" vertical="center" wrapText="1"/>
    </xf>
    <xf numFmtId="0" fontId="13" fillId="0" borderId="37" xfId="0" applyFont="1" applyBorder="1" applyAlignment="1">
      <alignment horizontal="center" vertical="center" wrapText="1"/>
    </xf>
    <xf numFmtId="10" fontId="8" fillId="0" borderId="22" xfId="0" applyNumberFormat="1" applyFont="1" applyBorder="1" applyAlignment="1">
      <alignment horizontal="center" vertical="center" wrapText="1"/>
    </xf>
    <xf numFmtId="0" fontId="13" fillId="0" borderId="19" xfId="0" applyFont="1" applyBorder="1" applyAlignment="1">
      <alignment horizontal="center" vertical="center" wrapText="1"/>
    </xf>
    <xf numFmtId="0" fontId="13" fillId="0" borderId="38" xfId="0" applyFont="1" applyBorder="1" applyAlignment="1">
      <alignment horizontal="center" vertical="center" wrapText="1"/>
    </xf>
    <xf numFmtId="9" fontId="8" fillId="0" borderId="26" xfId="1" applyFont="1" applyFill="1" applyBorder="1" applyAlignment="1">
      <alignment horizontal="center" vertical="center" wrapText="1"/>
    </xf>
    <xf numFmtId="0" fontId="8" fillId="0" borderId="18" xfId="0" applyFont="1" applyBorder="1" applyAlignment="1">
      <alignment horizontal="center" vertical="center" wrapText="1"/>
    </xf>
    <xf numFmtId="0" fontId="22" fillId="18" borderId="17" xfId="0" applyFont="1" applyFill="1" applyBorder="1" applyAlignment="1">
      <alignment horizontal="center" vertical="center" wrapText="1"/>
    </xf>
    <xf numFmtId="0" fontId="22" fillId="18" borderId="18" xfId="0" applyFont="1" applyFill="1" applyBorder="1" applyAlignment="1">
      <alignment horizontal="center" vertical="center" wrapText="1"/>
    </xf>
    <xf numFmtId="0" fontId="22" fillId="18" borderId="19" xfId="0" applyFont="1" applyFill="1" applyBorder="1" applyAlignment="1">
      <alignment horizontal="center" vertical="center" wrapText="1"/>
    </xf>
    <xf numFmtId="0" fontId="22" fillId="18" borderId="20" xfId="0" applyFont="1" applyFill="1" applyBorder="1" applyAlignment="1">
      <alignment horizontal="center" vertical="center" wrapText="1"/>
    </xf>
    <xf numFmtId="0" fontId="4" fillId="14" borderId="15" xfId="0" applyFont="1" applyFill="1" applyBorder="1" applyAlignment="1">
      <alignment horizontal="center" vertical="center" wrapText="1"/>
    </xf>
    <xf numFmtId="0" fontId="3" fillId="14" borderId="15" xfId="0" applyFont="1" applyFill="1" applyBorder="1" applyAlignment="1">
      <alignment horizontal="center" vertical="center"/>
    </xf>
    <xf numFmtId="9" fontId="4" fillId="14" borderId="15" xfId="0" applyNumberFormat="1" applyFont="1" applyFill="1" applyBorder="1" applyAlignment="1">
      <alignment horizontal="center" vertical="center"/>
    </xf>
    <xf numFmtId="0" fontId="4" fillId="14" borderId="14" xfId="0" applyFont="1" applyFill="1" applyBorder="1" applyAlignment="1">
      <alignment horizontal="center" vertical="center" wrapText="1"/>
    </xf>
    <xf numFmtId="10" fontId="13" fillId="19" borderId="41" xfId="2" applyNumberFormat="1" applyFont="1" applyFill="1" applyBorder="1" applyAlignment="1">
      <alignment horizontal="center" vertical="center" wrapText="1"/>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0" xfId="0" applyFont="1" applyFill="1" applyAlignment="1">
      <alignment horizontal="center"/>
    </xf>
    <xf numFmtId="0" fontId="3" fillId="2" borderId="5" xfId="0" applyFont="1" applyFill="1" applyBorder="1" applyAlignment="1">
      <alignment horizontal="center"/>
    </xf>
    <xf numFmtId="0" fontId="3" fillId="2" borderId="6" xfId="0" applyFont="1" applyFill="1" applyBorder="1" applyAlignment="1">
      <alignment horizontal="center"/>
    </xf>
    <xf numFmtId="0" fontId="3" fillId="2" borderId="7" xfId="0" applyFont="1" applyFill="1" applyBorder="1" applyAlignment="1">
      <alignment horizontal="center"/>
    </xf>
    <xf numFmtId="0" fontId="3" fillId="2" borderId="8" xfId="0" applyFont="1" applyFill="1" applyBorder="1" applyAlignment="1">
      <alignment horizontal="center"/>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0" xfId="0" applyFont="1" applyFill="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6" fillId="9" borderId="10" xfId="0" applyFont="1" applyFill="1" applyBorder="1" applyAlignment="1">
      <alignment horizontal="center"/>
    </xf>
    <xf numFmtId="0" fontId="6" fillId="9" borderId="11" xfId="0" applyFont="1" applyFill="1" applyBorder="1" applyAlignment="1">
      <alignment horizontal="center"/>
    </xf>
    <xf numFmtId="0" fontId="6" fillId="9" borderId="12" xfId="0" applyFont="1" applyFill="1" applyBorder="1" applyAlignment="1">
      <alignment horizontal="center"/>
    </xf>
    <xf numFmtId="0" fontId="5" fillId="0" borderId="9" xfId="0" applyFont="1" applyBorder="1" applyAlignment="1">
      <alignment horizontal="center" vertical="center" textRotation="90" wrapText="1"/>
    </xf>
    <xf numFmtId="0" fontId="5" fillId="0" borderId="13" xfId="0" applyFont="1" applyBorder="1" applyAlignment="1">
      <alignment horizontal="center" vertical="center" textRotation="90" wrapText="1"/>
    </xf>
    <xf numFmtId="0" fontId="5" fillId="0" borderId="9"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7" fillId="0" borderId="9"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9" fontId="4" fillId="0" borderId="9"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3" fillId="0" borderId="9" xfId="0" applyFont="1" applyBorder="1" applyAlignment="1">
      <alignment horizontal="center" vertical="center" textRotation="90" wrapText="1"/>
    </xf>
    <xf numFmtId="0" fontId="3" fillId="0" borderId="13" xfId="0" applyFont="1" applyBorder="1" applyAlignment="1">
      <alignment horizontal="center" vertical="center" textRotation="90" wrapText="1"/>
    </xf>
    <xf numFmtId="0" fontId="3" fillId="0" borderId="14" xfId="0" applyFont="1" applyBorder="1" applyAlignment="1">
      <alignment horizontal="center" vertical="center" textRotation="90" wrapText="1"/>
    </xf>
    <xf numFmtId="9" fontId="3" fillId="0" borderId="9" xfId="0" applyNumberFormat="1" applyFont="1" applyBorder="1" applyAlignment="1">
      <alignment horizontal="center" vertical="center" wrapText="1"/>
    </xf>
    <xf numFmtId="9" fontId="3" fillId="0" borderId="9" xfId="0" applyNumberFormat="1"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9" fontId="3" fillId="0" borderId="13" xfId="0" applyNumberFormat="1" applyFont="1" applyBorder="1" applyAlignment="1">
      <alignment horizontal="center" vertical="center"/>
    </xf>
    <xf numFmtId="9" fontId="3" fillId="0" borderId="14" xfId="0" applyNumberFormat="1" applyFont="1" applyBorder="1" applyAlignment="1">
      <alignment horizontal="center" vertical="center"/>
    </xf>
    <xf numFmtId="0" fontId="3" fillId="0" borderId="9" xfId="0" applyFont="1" applyBorder="1" applyAlignment="1">
      <alignment horizontal="center" vertical="center" textRotation="90"/>
    </xf>
    <xf numFmtId="0" fontId="3" fillId="0" borderId="13" xfId="0" applyFont="1" applyBorder="1" applyAlignment="1">
      <alignment horizontal="center" vertical="center" textRotation="90"/>
    </xf>
    <xf numFmtId="0" fontId="3" fillId="0" borderId="14" xfId="0" applyFont="1" applyBorder="1" applyAlignment="1">
      <alignment horizontal="center" vertical="center" textRotation="90"/>
    </xf>
    <xf numFmtId="10" fontId="3" fillId="0" borderId="9" xfId="0" applyNumberFormat="1" applyFont="1" applyBorder="1" applyAlignment="1">
      <alignment horizontal="center" vertical="center" wrapText="1"/>
    </xf>
    <xf numFmtId="10" fontId="3" fillId="0" borderId="13" xfId="0" applyNumberFormat="1" applyFont="1" applyBorder="1" applyAlignment="1">
      <alignment horizontal="center" vertical="center" wrapText="1"/>
    </xf>
    <xf numFmtId="10" fontId="3" fillId="0" borderId="14" xfId="0" applyNumberFormat="1" applyFont="1" applyBorder="1" applyAlignment="1">
      <alignment horizontal="center" vertical="center" wrapText="1"/>
    </xf>
    <xf numFmtId="0" fontId="3" fillId="0" borderId="9" xfId="0" applyFont="1" applyBorder="1" applyAlignment="1">
      <alignment horizontal="center" vertical="center"/>
    </xf>
    <xf numFmtId="0" fontId="4" fillId="14" borderId="9" xfId="0" applyFont="1" applyFill="1" applyBorder="1" applyAlignment="1">
      <alignment horizontal="center" wrapText="1"/>
    </xf>
    <xf numFmtId="0" fontId="3" fillId="14" borderId="13" xfId="0" applyFont="1" applyFill="1" applyBorder="1" applyAlignment="1">
      <alignment horizontal="center"/>
    </xf>
    <xf numFmtId="0" fontId="3" fillId="14" borderId="14" xfId="0" applyFont="1" applyFill="1" applyBorder="1" applyAlignment="1">
      <alignment horizontal="center"/>
    </xf>
    <xf numFmtId="0" fontId="3" fillId="14" borderId="9" xfId="0" applyFont="1" applyFill="1" applyBorder="1" applyAlignment="1">
      <alignment horizontal="center" vertical="center"/>
    </xf>
    <xf numFmtId="0" fontId="3" fillId="14" borderId="13" xfId="0" applyFont="1" applyFill="1" applyBorder="1" applyAlignment="1">
      <alignment horizontal="center" vertical="center"/>
    </xf>
    <xf numFmtId="0" fontId="3" fillId="14" borderId="14" xfId="0" applyFont="1" applyFill="1" applyBorder="1" applyAlignment="1">
      <alignment horizontal="center" vertical="center"/>
    </xf>
    <xf numFmtId="9" fontId="4" fillId="14" borderId="9" xfId="0" applyNumberFormat="1" applyFont="1" applyFill="1" applyBorder="1" applyAlignment="1">
      <alignment horizontal="center" vertical="center"/>
    </xf>
    <xf numFmtId="0" fontId="4" fillId="14" borderId="13" xfId="0" applyFont="1" applyFill="1" applyBorder="1" applyAlignment="1">
      <alignment horizontal="center" vertical="center"/>
    </xf>
    <xf numFmtId="0" fontId="4" fillId="14" borderId="14" xfId="0" applyFont="1" applyFill="1" applyBorder="1" applyAlignment="1">
      <alignment horizontal="center" vertical="center"/>
    </xf>
    <xf numFmtId="9" fontId="0" fillId="0" borderId="9" xfId="0" applyNumberForma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3" fillId="14" borderId="9" xfId="0" applyFont="1" applyFill="1" applyBorder="1" applyAlignment="1">
      <alignment horizontal="center" vertical="center" wrapText="1"/>
    </xf>
    <xf numFmtId="9" fontId="3" fillId="14" borderId="9" xfId="0" applyNumberFormat="1" applyFont="1" applyFill="1" applyBorder="1" applyAlignment="1">
      <alignment horizontal="center" vertical="center"/>
    </xf>
    <xf numFmtId="0" fontId="7" fillId="0" borderId="9"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21" fillId="14" borderId="9" xfId="0" applyFont="1" applyFill="1" applyBorder="1" applyAlignment="1">
      <alignment horizontal="center" vertical="center" wrapText="1"/>
    </xf>
    <xf numFmtId="0" fontId="21" fillId="14" borderId="13" xfId="0" applyFont="1" applyFill="1" applyBorder="1" applyAlignment="1">
      <alignment horizontal="center" vertical="center"/>
    </xf>
    <xf numFmtId="0" fontId="21" fillId="14" borderId="14" xfId="0" applyFont="1" applyFill="1" applyBorder="1" applyAlignment="1">
      <alignment horizontal="center" vertical="center"/>
    </xf>
    <xf numFmtId="0" fontId="3" fillId="2" borderId="9" xfId="0" applyFont="1" applyFill="1" applyBorder="1" applyAlignment="1">
      <alignment horizontal="center" vertical="center" wrapText="1"/>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9" fontId="3" fillId="2" borderId="9" xfId="0" applyNumberFormat="1" applyFont="1" applyFill="1" applyBorder="1" applyAlignment="1">
      <alignment horizontal="center" vertical="center" wrapText="1"/>
    </xf>
    <xf numFmtId="9" fontId="4" fillId="2" borderId="9" xfId="0" applyNumberFormat="1"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9" fillId="9" borderId="10" xfId="0" applyFont="1" applyFill="1" applyBorder="1" applyAlignment="1">
      <alignment horizontal="center"/>
    </xf>
    <xf numFmtId="0" fontId="9" fillId="9" borderId="11" xfId="0" applyFont="1" applyFill="1" applyBorder="1" applyAlignment="1">
      <alignment horizontal="center"/>
    </xf>
    <xf numFmtId="0" fontId="9" fillId="9" borderId="12" xfId="0" applyFont="1" applyFill="1" applyBorder="1" applyAlignment="1">
      <alignment horizontal="center"/>
    </xf>
    <xf numFmtId="0" fontId="5" fillId="0" borderId="14" xfId="0" applyFont="1" applyBorder="1" applyAlignment="1">
      <alignment horizontal="center" vertical="center" textRotation="90" wrapText="1"/>
    </xf>
    <xf numFmtId="0" fontId="9" fillId="0" borderId="9" xfId="0" applyFont="1" applyBorder="1" applyAlignment="1">
      <alignment horizontal="center" vertical="center" textRotation="90" wrapText="1"/>
    </xf>
    <xf numFmtId="0" fontId="9" fillId="0" borderId="13" xfId="0" applyFont="1" applyBorder="1" applyAlignment="1">
      <alignment horizontal="center" vertical="center" textRotation="90" wrapText="1"/>
    </xf>
    <xf numFmtId="0" fontId="9" fillId="0" borderId="14" xfId="0" applyFont="1" applyBorder="1" applyAlignment="1">
      <alignment horizontal="center" vertical="center" textRotation="90" wrapText="1"/>
    </xf>
    <xf numFmtId="0" fontId="7" fillId="14" borderId="9" xfId="0" applyFont="1" applyFill="1" applyBorder="1" applyAlignment="1">
      <alignment horizontal="center" vertical="center" wrapText="1"/>
    </xf>
    <xf numFmtId="0" fontId="7" fillId="14" borderId="13" xfId="0" applyFont="1" applyFill="1" applyBorder="1" applyAlignment="1">
      <alignment horizontal="center" vertical="center" wrapText="1"/>
    </xf>
    <xf numFmtId="0" fontId="7" fillId="14" borderId="14" xfId="0" applyFont="1" applyFill="1" applyBorder="1" applyAlignment="1">
      <alignment horizontal="center" vertical="center" wrapText="1"/>
    </xf>
    <xf numFmtId="0" fontId="3" fillId="14" borderId="9" xfId="0" applyFont="1" applyFill="1" applyBorder="1" applyAlignment="1">
      <alignment horizontal="center" vertical="center" textRotation="90" wrapText="1"/>
    </xf>
    <xf numFmtId="0" fontId="3" fillId="14" borderId="13" xfId="0" applyFont="1" applyFill="1" applyBorder="1" applyAlignment="1">
      <alignment horizontal="center" vertical="center" textRotation="90" wrapText="1"/>
    </xf>
    <xf numFmtId="0" fontId="3" fillId="14" borderId="14" xfId="0" applyFont="1" applyFill="1" applyBorder="1" applyAlignment="1">
      <alignment horizontal="center" vertical="center" textRotation="90" wrapText="1"/>
    </xf>
    <xf numFmtId="0" fontId="3" fillId="14" borderId="13" xfId="0" applyFont="1" applyFill="1" applyBorder="1" applyAlignment="1">
      <alignment horizontal="center" vertical="center" wrapText="1"/>
    </xf>
    <xf numFmtId="0" fontId="3" fillId="14" borderId="14" xfId="0" applyFont="1" applyFill="1" applyBorder="1" applyAlignment="1">
      <alignment horizontal="center" vertical="center" wrapText="1"/>
    </xf>
    <xf numFmtId="9" fontId="10" fillId="14" borderId="9" xfId="0" applyNumberFormat="1" applyFont="1" applyFill="1" applyBorder="1" applyAlignment="1">
      <alignment horizontal="center" vertical="center"/>
    </xf>
    <xf numFmtId="9" fontId="10" fillId="14" borderId="13" xfId="0" applyNumberFormat="1" applyFont="1" applyFill="1" applyBorder="1" applyAlignment="1">
      <alignment horizontal="center" vertical="center"/>
    </xf>
    <xf numFmtId="9" fontId="10" fillId="14" borderId="14" xfId="0" applyNumberFormat="1" applyFont="1" applyFill="1" applyBorder="1" applyAlignment="1">
      <alignment horizontal="center" vertical="center"/>
    </xf>
    <xf numFmtId="0" fontId="3" fillId="14" borderId="9" xfId="0" applyFont="1" applyFill="1" applyBorder="1" applyAlignment="1">
      <alignment horizontal="center" vertical="top" wrapText="1"/>
    </xf>
    <xf numFmtId="0" fontId="3" fillId="14" borderId="13" xfId="0" applyFont="1" applyFill="1" applyBorder="1" applyAlignment="1">
      <alignment horizontal="center" vertical="top"/>
    </xf>
    <xf numFmtId="0" fontId="3" fillId="14" borderId="14" xfId="0" applyFont="1" applyFill="1" applyBorder="1" applyAlignment="1">
      <alignment horizontal="center" vertical="top"/>
    </xf>
    <xf numFmtId="9" fontId="3" fillId="14" borderId="9" xfId="0" applyNumberFormat="1" applyFont="1" applyFill="1" applyBorder="1" applyAlignment="1">
      <alignment horizontal="center" vertical="center" wrapText="1"/>
    </xf>
    <xf numFmtId="0" fontId="10" fillId="14" borderId="9" xfId="0" applyFont="1" applyFill="1" applyBorder="1" applyAlignment="1">
      <alignment horizontal="center" vertical="center" wrapText="1"/>
    </xf>
    <xf numFmtId="0" fontId="10" fillId="14" borderId="13" xfId="0" applyFont="1" applyFill="1" applyBorder="1" applyAlignment="1">
      <alignment horizontal="center" vertical="center" wrapText="1"/>
    </xf>
    <xf numFmtId="0" fontId="10" fillId="14" borderId="14" xfId="0" applyFont="1" applyFill="1" applyBorder="1" applyAlignment="1">
      <alignment horizontal="center" vertical="center" wrapText="1"/>
    </xf>
    <xf numFmtId="9" fontId="10" fillId="14" borderId="9" xfId="0" applyNumberFormat="1" applyFont="1" applyFill="1" applyBorder="1" applyAlignment="1">
      <alignment horizontal="center" vertical="center" wrapText="1"/>
    </xf>
    <xf numFmtId="0" fontId="7" fillId="14" borderId="13" xfId="0" applyFont="1" applyFill="1" applyBorder="1" applyAlignment="1">
      <alignment horizontal="center" vertical="center"/>
    </xf>
    <xf numFmtId="0" fontId="7" fillId="14" borderId="14" xfId="0" applyFont="1" applyFill="1" applyBorder="1" applyAlignment="1">
      <alignment horizontal="center" vertical="center"/>
    </xf>
    <xf numFmtId="0" fontId="7" fillId="14" borderId="9" xfId="0" applyFont="1" applyFill="1" applyBorder="1" applyAlignment="1">
      <alignment horizontal="center" vertical="center"/>
    </xf>
    <xf numFmtId="0" fontId="3" fillId="14" borderId="9" xfId="0" applyFont="1" applyFill="1" applyBorder="1" applyAlignment="1">
      <alignment horizontal="center" vertical="center" textRotation="90"/>
    </xf>
    <xf numFmtId="0" fontId="3" fillId="14" borderId="13" xfId="0" applyFont="1" applyFill="1" applyBorder="1" applyAlignment="1">
      <alignment horizontal="center" vertical="center" textRotation="90"/>
    </xf>
    <xf numFmtId="0" fontId="3" fillId="14" borderId="14" xfId="0" applyFont="1" applyFill="1" applyBorder="1" applyAlignment="1">
      <alignment horizontal="center" vertical="center" textRotation="90"/>
    </xf>
    <xf numFmtId="10" fontId="3" fillId="14" borderId="9" xfId="0" applyNumberFormat="1" applyFont="1" applyFill="1" applyBorder="1" applyAlignment="1">
      <alignment horizontal="center" vertical="center"/>
    </xf>
    <xf numFmtId="9" fontId="3" fillId="14" borderId="13" xfId="0" applyNumberFormat="1" applyFont="1" applyFill="1" applyBorder="1" applyAlignment="1">
      <alignment horizontal="center" vertical="center"/>
    </xf>
    <xf numFmtId="9" fontId="3" fillId="14" borderId="14" xfId="0" applyNumberFormat="1" applyFont="1" applyFill="1" applyBorder="1" applyAlignment="1">
      <alignment horizontal="center" vertical="center"/>
    </xf>
    <xf numFmtId="10" fontId="3" fillId="14" borderId="9" xfId="0" applyNumberFormat="1" applyFont="1" applyFill="1" applyBorder="1" applyAlignment="1">
      <alignment horizontal="center" vertical="center" wrapText="1"/>
    </xf>
    <xf numFmtId="10" fontId="3" fillId="14" borderId="9" xfId="1" applyNumberFormat="1" applyFont="1" applyFill="1" applyBorder="1" applyAlignment="1">
      <alignment horizontal="center" vertical="center"/>
    </xf>
    <xf numFmtId="10" fontId="3" fillId="14" borderId="13" xfId="1" applyNumberFormat="1" applyFont="1" applyFill="1" applyBorder="1" applyAlignment="1">
      <alignment horizontal="center" vertical="center"/>
    </xf>
    <xf numFmtId="10" fontId="3" fillId="14" borderId="14" xfId="1" applyNumberFormat="1" applyFont="1" applyFill="1" applyBorder="1" applyAlignment="1">
      <alignment horizontal="center" vertical="center"/>
    </xf>
    <xf numFmtId="0" fontId="11" fillId="14" borderId="9" xfId="0" applyFont="1" applyFill="1" applyBorder="1" applyAlignment="1">
      <alignment horizontal="center" vertical="center" wrapText="1"/>
    </xf>
    <xf numFmtId="0" fontId="11" fillId="14" borderId="13" xfId="0" applyFont="1" applyFill="1" applyBorder="1" applyAlignment="1">
      <alignment horizontal="center" vertical="center" wrapText="1"/>
    </xf>
    <xf numFmtId="0" fontId="11" fillId="14" borderId="14" xfId="0" applyFont="1" applyFill="1" applyBorder="1" applyAlignment="1">
      <alignment horizontal="center" vertical="center" wrapText="1"/>
    </xf>
    <xf numFmtId="9" fontId="10" fillId="14" borderId="9" xfId="1" applyFont="1" applyFill="1" applyBorder="1" applyAlignment="1">
      <alignment horizontal="center" vertical="center" wrapText="1"/>
    </xf>
    <xf numFmtId="9" fontId="10" fillId="14" borderId="13" xfId="1" applyFont="1" applyFill="1" applyBorder="1" applyAlignment="1">
      <alignment horizontal="center" vertical="center" wrapText="1"/>
    </xf>
    <xf numFmtId="9" fontId="10" fillId="14" borderId="14" xfId="1" applyFont="1" applyFill="1" applyBorder="1" applyAlignment="1">
      <alignment horizontal="center" vertical="center" wrapText="1"/>
    </xf>
    <xf numFmtId="0" fontId="5" fillId="9" borderId="9" xfId="0"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7" fillId="9" borderId="9" xfId="0" applyFont="1" applyFill="1" applyBorder="1" applyAlignment="1">
      <alignment horizontal="center" vertical="center" wrapText="1"/>
    </xf>
    <xf numFmtId="0" fontId="7" fillId="9" borderId="13"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3" xfId="0" applyFont="1" applyFill="1" applyBorder="1" applyAlignment="1">
      <alignment horizontal="center" vertical="center"/>
    </xf>
    <xf numFmtId="0" fontId="7" fillId="9" borderId="14" xfId="0" applyFont="1" applyFill="1" applyBorder="1" applyAlignment="1">
      <alignment horizontal="center" vertical="center"/>
    </xf>
    <xf numFmtId="0" fontId="4" fillId="0" borderId="9" xfId="0" applyFont="1" applyBorder="1" applyAlignment="1">
      <alignment horizontal="center" vertical="center" textRotation="90" wrapText="1"/>
    </xf>
    <xf numFmtId="0" fontId="4" fillId="0" borderId="13" xfId="0" applyFont="1" applyBorder="1" applyAlignment="1">
      <alignment horizontal="center" vertical="center" textRotation="90" wrapText="1"/>
    </xf>
    <xf numFmtId="0" fontId="4" fillId="0" borderId="14" xfId="0" applyFont="1" applyBorder="1" applyAlignment="1">
      <alignment horizontal="center" vertical="center" textRotation="90" wrapText="1"/>
    </xf>
    <xf numFmtId="0" fontId="5" fillId="14" borderId="9" xfId="0" applyFont="1" applyFill="1" applyBorder="1" applyAlignment="1">
      <alignment horizontal="center" vertical="center"/>
    </xf>
    <xf numFmtId="0" fontId="5" fillId="14" borderId="13" xfId="0" applyFont="1" applyFill="1" applyBorder="1" applyAlignment="1">
      <alignment horizontal="center" vertical="center"/>
    </xf>
    <xf numFmtId="0" fontId="5" fillId="14" borderId="14" xfId="0" applyFont="1" applyFill="1" applyBorder="1" applyAlignment="1">
      <alignment horizontal="center" vertical="center"/>
    </xf>
    <xf numFmtId="0" fontId="5" fillId="14" borderId="9" xfId="0" applyFont="1" applyFill="1" applyBorder="1" applyAlignment="1">
      <alignment horizontal="center" vertical="center" textRotation="90" wrapText="1"/>
    </xf>
    <xf numFmtId="0" fontId="5" fillId="14" borderId="13" xfId="0" applyFont="1" applyFill="1" applyBorder="1" applyAlignment="1">
      <alignment horizontal="center" vertical="center" textRotation="90" wrapText="1"/>
    </xf>
    <xf numFmtId="0" fontId="5" fillId="14" borderId="14" xfId="0" applyFont="1" applyFill="1" applyBorder="1" applyAlignment="1">
      <alignment horizontal="center" vertical="center" textRotation="90" wrapText="1"/>
    </xf>
    <xf numFmtId="0" fontId="4" fillId="14" borderId="9" xfId="0" applyFont="1" applyFill="1" applyBorder="1" applyAlignment="1">
      <alignment horizontal="center" vertical="center"/>
    </xf>
    <xf numFmtId="0" fontId="8" fillId="0" borderId="9" xfId="0" applyFont="1" applyBorder="1" applyAlignment="1">
      <alignment horizontal="center" wrapText="1"/>
    </xf>
    <xf numFmtId="0" fontId="8" fillId="0" borderId="13" xfId="0" applyFont="1" applyBorder="1" applyAlignment="1">
      <alignment horizontal="center" wrapText="1"/>
    </xf>
    <xf numFmtId="0" fontId="8" fillId="0" borderId="14" xfId="0" applyFont="1" applyBorder="1" applyAlignment="1">
      <alignment horizontal="center" wrapText="1"/>
    </xf>
    <xf numFmtId="0" fontId="3" fillId="0" borderId="9" xfId="0" applyFont="1" applyBorder="1" applyAlignment="1">
      <alignment horizontal="center" wrapText="1"/>
    </xf>
    <xf numFmtId="0" fontId="3" fillId="0" borderId="13" xfId="0" applyFont="1" applyBorder="1" applyAlignment="1">
      <alignment horizontal="center"/>
    </xf>
    <xf numFmtId="0" fontId="3" fillId="0" borderId="14" xfId="0" applyFont="1" applyBorder="1" applyAlignment="1">
      <alignment horizontal="center"/>
    </xf>
    <xf numFmtId="9" fontId="3" fillId="9" borderId="9" xfId="0" applyNumberFormat="1" applyFont="1" applyFill="1" applyBorder="1" applyAlignment="1">
      <alignment horizontal="center" vertical="center"/>
    </xf>
    <xf numFmtId="0" fontId="3" fillId="9" borderId="13" xfId="0" applyFont="1" applyFill="1" applyBorder="1" applyAlignment="1">
      <alignment horizontal="center" vertical="center"/>
    </xf>
    <xf numFmtId="0" fontId="3" fillId="9" borderId="14" xfId="0" applyFont="1" applyFill="1" applyBorder="1" applyAlignment="1">
      <alignment horizontal="center" vertical="center"/>
    </xf>
    <xf numFmtId="9" fontId="3" fillId="9" borderId="9" xfId="0" applyNumberFormat="1" applyFont="1" applyFill="1" applyBorder="1" applyAlignment="1">
      <alignment horizontal="center" vertical="center" wrapText="1"/>
    </xf>
    <xf numFmtId="0" fontId="3" fillId="9" borderId="9" xfId="0" applyFont="1" applyFill="1" applyBorder="1" applyAlignment="1">
      <alignment horizontal="center" wrapText="1"/>
    </xf>
    <xf numFmtId="0" fontId="3" fillId="9" borderId="13" xfId="0" applyFont="1" applyFill="1" applyBorder="1" applyAlignment="1">
      <alignment horizontal="center"/>
    </xf>
    <xf numFmtId="0" fontId="3" fillId="9" borderId="14" xfId="0" applyFont="1" applyFill="1" applyBorder="1" applyAlignment="1">
      <alignment horizontal="center"/>
    </xf>
    <xf numFmtId="0" fontId="7" fillId="9" borderId="9" xfId="0" applyFont="1" applyFill="1" applyBorder="1" applyAlignment="1">
      <alignment horizontal="center" vertical="center"/>
    </xf>
    <xf numFmtId="0" fontId="3" fillId="9" borderId="9" xfId="0" applyFont="1" applyFill="1" applyBorder="1" applyAlignment="1">
      <alignment horizontal="center" vertical="center" textRotation="90"/>
    </xf>
    <xf numFmtId="0" fontId="3" fillId="9" borderId="13" xfId="0" applyFont="1" applyFill="1" applyBorder="1" applyAlignment="1">
      <alignment horizontal="center" vertical="center" textRotation="90"/>
    </xf>
    <xf numFmtId="0" fontId="3" fillId="9" borderId="14" xfId="0" applyFont="1" applyFill="1" applyBorder="1" applyAlignment="1">
      <alignment horizontal="center" vertical="center" textRotation="90"/>
    </xf>
    <xf numFmtId="0" fontId="3" fillId="9" borderId="9"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9" borderId="14" xfId="0" applyFont="1" applyFill="1" applyBorder="1" applyAlignment="1">
      <alignment horizontal="center" vertical="center" wrapText="1"/>
    </xf>
    <xf numFmtId="9" fontId="17" fillId="9" borderId="9" xfId="0" applyNumberFormat="1" applyFont="1" applyFill="1" applyBorder="1" applyAlignment="1">
      <alignment horizontal="center" vertical="center"/>
    </xf>
    <xf numFmtId="0" fontId="17" fillId="9" borderId="13" xfId="0" applyFont="1" applyFill="1" applyBorder="1" applyAlignment="1">
      <alignment horizontal="center" vertical="center"/>
    </xf>
    <xf numFmtId="0" fontId="17" fillId="9" borderId="14" xfId="0" applyFont="1" applyFill="1" applyBorder="1" applyAlignment="1">
      <alignment horizontal="center" vertical="center"/>
    </xf>
    <xf numFmtId="0" fontId="0" fillId="9" borderId="9" xfId="0" applyFill="1" applyBorder="1" applyAlignment="1">
      <alignment horizontal="center" vertical="center" wrapText="1"/>
    </xf>
    <xf numFmtId="0" fontId="0" fillId="9" borderId="13" xfId="0" applyFill="1" applyBorder="1" applyAlignment="1">
      <alignment horizontal="center" vertical="center" wrapText="1"/>
    </xf>
    <xf numFmtId="0" fontId="0" fillId="9" borderId="14" xfId="0" applyFill="1" applyBorder="1" applyAlignment="1">
      <alignment horizontal="center" vertical="center" wrapText="1"/>
    </xf>
    <xf numFmtId="0" fontId="3" fillId="9" borderId="9" xfId="0" applyFont="1" applyFill="1" applyBorder="1" applyAlignment="1">
      <alignment horizontal="left" vertical="center" wrapText="1"/>
    </xf>
    <xf numFmtId="0" fontId="3" fillId="9" borderId="13" xfId="0" applyFont="1" applyFill="1" applyBorder="1" applyAlignment="1">
      <alignment horizontal="left" vertical="center"/>
    </xf>
    <xf numFmtId="0" fontId="3" fillId="9" borderId="14" xfId="0" applyFont="1" applyFill="1" applyBorder="1" applyAlignment="1">
      <alignment horizontal="left" vertical="center"/>
    </xf>
    <xf numFmtId="0" fontId="0" fillId="9" borderId="13" xfId="0" applyFill="1" applyBorder="1" applyAlignment="1">
      <alignment horizontal="center" vertical="center"/>
    </xf>
    <xf numFmtId="0" fontId="0" fillId="9" borderId="14" xfId="0" applyFill="1" applyBorder="1" applyAlignment="1">
      <alignment horizontal="center" vertical="center"/>
    </xf>
    <xf numFmtId="9" fontId="15" fillId="9" borderId="9" xfId="0" applyNumberFormat="1" applyFont="1" applyFill="1" applyBorder="1" applyAlignment="1">
      <alignment horizontal="center" vertical="center" wrapText="1"/>
    </xf>
    <xf numFmtId="0" fontId="15" fillId="9" borderId="13" xfId="0" applyFont="1" applyFill="1" applyBorder="1" applyAlignment="1">
      <alignment horizontal="center" vertical="center"/>
    </xf>
    <xf numFmtId="0" fontId="15" fillId="9" borderId="14" xfId="0" applyFont="1" applyFill="1" applyBorder="1" applyAlignment="1">
      <alignment horizontal="center" vertical="center"/>
    </xf>
    <xf numFmtId="9" fontId="8" fillId="9" borderId="9" xfId="0" applyNumberFormat="1" applyFont="1" applyFill="1" applyBorder="1" applyAlignment="1">
      <alignment horizontal="center" vertical="center" wrapText="1"/>
    </xf>
    <xf numFmtId="9" fontId="14" fillId="9" borderId="13" xfId="0" applyNumberFormat="1" applyFont="1" applyFill="1" applyBorder="1" applyAlignment="1">
      <alignment horizontal="center" vertical="center" wrapText="1"/>
    </xf>
    <xf numFmtId="9" fontId="14" fillId="9" borderId="14" xfId="0" applyNumberFormat="1" applyFont="1" applyFill="1" applyBorder="1" applyAlignment="1">
      <alignment horizontal="center" vertical="center" wrapText="1"/>
    </xf>
    <xf numFmtId="0" fontId="3" fillId="9" borderId="9" xfId="0" applyFont="1" applyFill="1" applyBorder="1" applyAlignment="1">
      <alignment horizontal="center" vertical="top" wrapText="1"/>
    </xf>
    <xf numFmtId="0" fontId="3" fillId="9" borderId="13" xfId="0" applyFont="1" applyFill="1" applyBorder="1" applyAlignment="1">
      <alignment horizontal="center" vertical="top"/>
    </xf>
    <xf numFmtId="0" fontId="3" fillId="9" borderId="14" xfId="0" applyFont="1" applyFill="1" applyBorder="1" applyAlignment="1">
      <alignment horizontal="center" vertical="top"/>
    </xf>
    <xf numFmtId="0" fontId="3" fillId="9" borderId="9" xfId="0" applyFont="1" applyFill="1" applyBorder="1" applyAlignment="1">
      <alignment horizontal="center" vertical="center" textRotation="90" wrapText="1"/>
    </xf>
    <xf numFmtId="0" fontId="3" fillId="9" borderId="13" xfId="0" applyFont="1" applyFill="1" applyBorder="1" applyAlignment="1">
      <alignment horizontal="center" vertical="center" textRotation="90" wrapText="1"/>
    </xf>
    <xf numFmtId="0" fontId="3" fillId="9" borderId="14" xfId="0" applyFont="1" applyFill="1" applyBorder="1" applyAlignment="1">
      <alignment horizontal="center" vertical="center" textRotation="90" wrapText="1"/>
    </xf>
    <xf numFmtId="9" fontId="3" fillId="9" borderId="1" xfId="0" applyNumberFormat="1" applyFont="1" applyFill="1" applyBorder="1" applyAlignment="1">
      <alignment horizontal="center" vertical="center"/>
    </xf>
    <xf numFmtId="9" fontId="3" fillId="9" borderId="4" xfId="0" applyNumberFormat="1" applyFont="1" applyFill="1" applyBorder="1" applyAlignment="1">
      <alignment horizontal="center" vertical="center"/>
    </xf>
    <xf numFmtId="9" fontId="3" fillId="9" borderId="6" xfId="0" applyNumberFormat="1" applyFont="1" applyFill="1" applyBorder="1" applyAlignment="1">
      <alignment horizontal="center" vertical="center"/>
    </xf>
    <xf numFmtId="9" fontId="3" fillId="9" borderId="13" xfId="0" applyNumberFormat="1" applyFont="1" applyFill="1" applyBorder="1" applyAlignment="1">
      <alignment horizontal="center" vertical="center"/>
    </xf>
    <xf numFmtId="9" fontId="3" fillId="9" borderId="14" xfId="0" applyNumberFormat="1" applyFont="1" applyFill="1" applyBorder="1" applyAlignment="1">
      <alignment horizontal="center" vertical="center"/>
    </xf>
    <xf numFmtId="9" fontId="0" fillId="14" borderId="9" xfId="0" applyNumberFormat="1" applyFill="1" applyBorder="1" applyAlignment="1">
      <alignment horizontal="center" vertical="center"/>
    </xf>
    <xf numFmtId="0" fontId="0" fillId="14" borderId="13" xfId="0" applyFill="1" applyBorder="1" applyAlignment="1">
      <alignment horizontal="center" vertical="center"/>
    </xf>
    <xf numFmtId="0" fontId="0" fillId="14" borderId="14" xfId="0" applyFill="1" applyBorder="1" applyAlignment="1">
      <alignment horizontal="center" vertical="center"/>
    </xf>
    <xf numFmtId="0" fontId="25" fillId="14" borderId="9" xfId="0" applyFont="1" applyFill="1" applyBorder="1" applyAlignment="1">
      <alignment horizontal="center" vertical="center" wrapText="1"/>
    </xf>
    <xf numFmtId="0" fontId="25" fillId="14" borderId="13" xfId="0" applyFont="1" applyFill="1" applyBorder="1" applyAlignment="1">
      <alignment horizontal="center" vertical="center" wrapText="1"/>
    </xf>
    <xf numFmtId="0" fontId="25" fillId="14" borderId="14" xfId="0" applyFont="1" applyFill="1" applyBorder="1" applyAlignment="1">
      <alignment horizontal="center" vertical="center" wrapText="1"/>
    </xf>
    <xf numFmtId="0" fontId="3" fillId="14" borderId="9" xfId="0" applyFont="1" applyFill="1" applyBorder="1" applyAlignment="1">
      <alignment horizontal="left" vertical="center" wrapText="1"/>
    </xf>
    <xf numFmtId="0" fontId="3" fillId="14" borderId="13" xfId="0" applyFont="1" applyFill="1" applyBorder="1" applyAlignment="1">
      <alignment horizontal="left" vertical="center" wrapText="1"/>
    </xf>
    <xf numFmtId="0" fontId="3" fillId="14" borderId="14" xfId="0" applyFont="1" applyFill="1" applyBorder="1" applyAlignment="1">
      <alignment horizontal="left" vertical="center" wrapText="1"/>
    </xf>
    <xf numFmtId="0" fontId="0" fillId="14" borderId="9" xfId="0" applyFill="1" applyBorder="1" applyAlignment="1">
      <alignment horizontal="center" vertical="center" wrapText="1"/>
    </xf>
    <xf numFmtId="0" fontId="0" fillId="14" borderId="13" xfId="0" applyFill="1" applyBorder="1" applyAlignment="1">
      <alignment horizontal="center" vertical="center" wrapText="1"/>
    </xf>
    <xf numFmtId="0" fontId="0" fillId="14" borderId="14" xfId="0" applyFill="1" applyBorder="1" applyAlignment="1">
      <alignment horizontal="center" vertical="center" wrapText="1"/>
    </xf>
    <xf numFmtId="0" fontId="0" fillId="9" borderId="3" xfId="0" applyFill="1" applyBorder="1" applyAlignment="1">
      <alignment horizontal="center" vertical="center"/>
    </xf>
    <xf numFmtId="0" fontId="0" fillId="9" borderId="5" xfId="0" applyFill="1" applyBorder="1" applyAlignment="1">
      <alignment horizontal="center" vertical="center"/>
    </xf>
    <xf numFmtId="0" fontId="0" fillId="9" borderId="8" xfId="0" applyFill="1" applyBorder="1" applyAlignment="1">
      <alignment horizontal="center" vertical="center"/>
    </xf>
    <xf numFmtId="9" fontId="0" fillId="9" borderId="9" xfId="0" applyNumberFormat="1" applyFill="1" applyBorder="1" applyAlignment="1">
      <alignment horizontal="center" vertical="center"/>
    </xf>
    <xf numFmtId="10" fontId="3" fillId="9" borderId="9" xfId="0" applyNumberFormat="1" applyFont="1" applyFill="1" applyBorder="1" applyAlignment="1">
      <alignment horizontal="center" vertical="center"/>
    </xf>
    <xf numFmtId="0" fontId="3" fillId="9" borderId="13" xfId="0" applyFont="1" applyFill="1" applyBorder="1" applyAlignment="1">
      <alignment horizontal="center" wrapText="1"/>
    </xf>
    <xf numFmtId="0" fontId="3" fillId="9" borderId="14" xfId="0" applyFont="1" applyFill="1" applyBorder="1" applyAlignment="1">
      <alignment horizontal="center" wrapText="1"/>
    </xf>
    <xf numFmtId="9" fontId="3" fillId="9" borderId="1" xfId="1" applyFont="1" applyFill="1" applyBorder="1" applyAlignment="1">
      <alignment horizontal="center" vertical="center"/>
    </xf>
    <xf numFmtId="9" fontId="3" fillId="9" borderId="4" xfId="1" applyFont="1" applyFill="1" applyBorder="1" applyAlignment="1">
      <alignment horizontal="center" vertical="center"/>
    </xf>
    <xf numFmtId="9" fontId="3" fillId="9" borderId="6" xfId="1" applyFont="1" applyFill="1" applyBorder="1" applyAlignment="1">
      <alignment horizontal="center" vertical="center"/>
    </xf>
    <xf numFmtId="9" fontId="3" fillId="9" borderId="13" xfId="1" applyFont="1" applyFill="1" applyBorder="1" applyAlignment="1">
      <alignment horizontal="center" vertical="center"/>
    </xf>
    <xf numFmtId="9" fontId="3" fillId="9" borderId="14" xfId="1" applyFont="1" applyFill="1" applyBorder="1" applyAlignment="1">
      <alignment horizontal="center" vertical="center"/>
    </xf>
    <xf numFmtId="10" fontId="3" fillId="9" borderId="13" xfId="0" applyNumberFormat="1" applyFont="1" applyFill="1" applyBorder="1" applyAlignment="1">
      <alignment horizontal="center" vertical="center"/>
    </xf>
    <xf numFmtId="10" fontId="3" fillId="9" borderId="14" xfId="0" applyNumberFormat="1" applyFont="1" applyFill="1" applyBorder="1" applyAlignment="1">
      <alignment horizontal="center" vertical="center"/>
    </xf>
    <xf numFmtId="10" fontId="3" fillId="9" borderId="9" xfId="1" applyNumberFormat="1" applyFont="1" applyFill="1" applyBorder="1" applyAlignment="1">
      <alignment horizontal="center" vertical="center"/>
    </xf>
    <xf numFmtId="10" fontId="3" fillId="9" borderId="13" xfId="1" applyNumberFormat="1" applyFont="1" applyFill="1" applyBorder="1" applyAlignment="1">
      <alignment horizontal="center" vertical="center"/>
    </xf>
    <xf numFmtId="10" fontId="3" fillId="9" borderId="14" xfId="1" applyNumberFormat="1" applyFont="1" applyFill="1" applyBorder="1" applyAlignment="1">
      <alignment horizontal="center" vertical="center"/>
    </xf>
    <xf numFmtId="9" fontId="3" fillId="9" borderId="9" xfId="1" applyFont="1" applyFill="1" applyBorder="1" applyAlignment="1">
      <alignment horizontal="center" vertical="center"/>
    </xf>
    <xf numFmtId="0" fontId="3" fillId="9" borderId="3" xfId="0" applyFont="1" applyFill="1" applyBorder="1" applyAlignment="1">
      <alignment horizontal="center" vertical="center" wrapText="1"/>
    </xf>
    <xf numFmtId="0" fontId="3" fillId="9" borderId="5" xfId="0" applyFont="1" applyFill="1" applyBorder="1" applyAlignment="1">
      <alignment horizontal="center" vertical="center"/>
    </xf>
    <xf numFmtId="0" fontId="3" fillId="9" borderId="8" xfId="0" applyFont="1" applyFill="1" applyBorder="1" applyAlignment="1">
      <alignment horizontal="center" vertical="center"/>
    </xf>
    <xf numFmtId="0" fontId="3" fillId="14" borderId="9" xfId="0" applyFont="1" applyFill="1" applyBorder="1" applyAlignment="1">
      <alignment horizontal="center" wrapText="1"/>
    </xf>
    <xf numFmtId="0" fontId="3" fillId="14" borderId="13" xfId="0" applyFont="1" applyFill="1" applyBorder="1" applyAlignment="1">
      <alignment horizontal="center" wrapText="1"/>
    </xf>
    <xf numFmtId="0" fontId="3" fillId="14" borderId="14" xfId="0" applyFont="1" applyFill="1" applyBorder="1" applyAlignment="1">
      <alignment horizontal="center" wrapText="1"/>
    </xf>
    <xf numFmtId="9" fontId="3" fillId="14" borderId="9" xfId="1" applyFont="1" applyFill="1" applyBorder="1" applyAlignment="1">
      <alignment horizontal="center" vertical="center"/>
    </xf>
    <xf numFmtId="9" fontId="3" fillId="14" borderId="13" xfId="1" applyFont="1" applyFill="1" applyBorder="1" applyAlignment="1">
      <alignment horizontal="center" vertical="center"/>
    </xf>
    <xf numFmtId="9" fontId="3" fillId="14" borderId="14" xfId="1" applyFont="1" applyFill="1" applyBorder="1" applyAlignment="1">
      <alignment horizontal="center" vertical="center"/>
    </xf>
    <xf numFmtId="0" fontId="8" fillId="14" borderId="9" xfId="0" applyFont="1" applyFill="1" applyBorder="1" applyAlignment="1">
      <alignment horizontal="center" vertical="center" wrapText="1"/>
    </xf>
    <xf numFmtId="0" fontId="8" fillId="14" borderId="13" xfId="0" applyFont="1" applyFill="1" applyBorder="1" applyAlignment="1">
      <alignment horizontal="center" vertical="center" wrapText="1"/>
    </xf>
    <xf numFmtId="0" fontId="8" fillId="14" borderId="14" xfId="0" applyFont="1" applyFill="1" applyBorder="1" applyAlignment="1">
      <alignment horizontal="center" vertical="center" wrapText="1"/>
    </xf>
    <xf numFmtId="0" fontId="3" fillId="14" borderId="13" xfId="0" applyFont="1" applyFill="1" applyBorder="1" applyAlignment="1">
      <alignment horizontal="center" vertical="top" wrapText="1"/>
    </xf>
    <xf numFmtId="0" fontId="3" fillId="14" borderId="14" xfId="0" applyFont="1" applyFill="1" applyBorder="1" applyAlignment="1">
      <alignment horizontal="center" vertical="top" wrapText="1"/>
    </xf>
    <xf numFmtId="9" fontId="8" fillId="14" borderId="9" xfId="0" applyNumberFormat="1" applyFont="1" applyFill="1" applyBorder="1" applyAlignment="1">
      <alignment horizontal="center" vertical="center"/>
    </xf>
    <xf numFmtId="9" fontId="8" fillId="14" borderId="13" xfId="0" applyNumberFormat="1" applyFont="1" applyFill="1" applyBorder="1" applyAlignment="1">
      <alignment horizontal="center" vertical="center"/>
    </xf>
    <xf numFmtId="9" fontId="8" fillId="14" borderId="14" xfId="0" applyNumberFormat="1" applyFont="1" applyFill="1" applyBorder="1" applyAlignment="1">
      <alignment horizontal="center" vertical="center"/>
    </xf>
    <xf numFmtId="10" fontId="8" fillId="14" borderId="9" xfId="0" applyNumberFormat="1" applyFont="1" applyFill="1" applyBorder="1" applyAlignment="1">
      <alignment horizontal="center" vertical="center" wrapText="1"/>
    </xf>
    <xf numFmtId="10" fontId="8" fillId="14" borderId="9" xfId="0" applyNumberFormat="1" applyFont="1" applyFill="1" applyBorder="1" applyAlignment="1">
      <alignment horizontal="center" vertical="center"/>
    </xf>
    <xf numFmtId="0" fontId="8" fillId="14" borderId="13" xfId="0" applyFont="1" applyFill="1" applyBorder="1" applyAlignment="1">
      <alignment horizontal="center" vertical="center"/>
    </xf>
    <xf numFmtId="0" fontId="8" fillId="14" borderId="14" xfId="0" applyFont="1" applyFill="1" applyBorder="1" applyAlignment="1">
      <alignment horizontal="center" vertical="center"/>
    </xf>
    <xf numFmtId="10" fontId="8" fillId="14" borderId="13" xfId="0" applyNumberFormat="1" applyFont="1" applyFill="1" applyBorder="1" applyAlignment="1">
      <alignment horizontal="center" vertical="center"/>
    </xf>
    <xf numFmtId="10" fontId="8" fillId="14" borderId="14" xfId="0" applyNumberFormat="1" applyFont="1" applyFill="1" applyBorder="1" applyAlignment="1">
      <alignment horizontal="center" vertical="center"/>
    </xf>
    <xf numFmtId="0" fontId="7" fillId="13" borderId="9" xfId="0" applyFont="1" applyFill="1" applyBorder="1" applyAlignment="1">
      <alignment horizontal="center" vertical="center" wrapText="1"/>
    </xf>
    <xf numFmtId="0" fontId="7" fillId="13" borderId="13" xfId="0" applyFont="1" applyFill="1" applyBorder="1" applyAlignment="1">
      <alignment horizontal="center" vertical="center" wrapText="1"/>
    </xf>
    <xf numFmtId="0" fontId="7" fillId="13" borderId="14" xfId="0" applyFont="1" applyFill="1" applyBorder="1" applyAlignment="1">
      <alignment horizontal="center" vertical="center" wrapText="1"/>
    </xf>
    <xf numFmtId="0" fontId="3" fillId="13" borderId="9" xfId="0" applyFont="1" applyFill="1" applyBorder="1" applyAlignment="1">
      <alignment horizontal="center" vertical="center" wrapText="1"/>
    </xf>
    <xf numFmtId="0" fontId="3" fillId="13" borderId="13" xfId="0" applyFont="1" applyFill="1" applyBorder="1" applyAlignment="1">
      <alignment horizontal="center" vertical="center"/>
    </xf>
    <xf numFmtId="0" fontId="3" fillId="13" borderId="14" xfId="0" applyFont="1" applyFill="1" applyBorder="1" applyAlignment="1">
      <alignment horizontal="center" vertical="center"/>
    </xf>
    <xf numFmtId="0" fontId="3" fillId="13" borderId="9" xfId="0" applyFont="1" applyFill="1" applyBorder="1" applyAlignment="1">
      <alignment horizontal="center" vertical="center"/>
    </xf>
    <xf numFmtId="164" fontId="3" fillId="14" borderId="9" xfId="0" applyNumberFormat="1" applyFont="1" applyFill="1" applyBorder="1" applyAlignment="1">
      <alignment horizontal="center" vertical="center"/>
    </xf>
    <xf numFmtId="164" fontId="3" fillId="14" borderId="13" xfId="0" applyNumberFormat="1" applyFont="1" applyFill="1" applyBorder="1" applyAlignment="1">
      <alignment horizontal="center" vertical="center"/>
    </xf>
    <xf numFmtId="164" fontId="3" fillId="14" borderId="14" xfId="0" applyNumberFormat="1" applyFont="1" applyFill="1" applyBorder="1" applyAlignment="1">
      <alignment horizontal="center" vertical="center"/>
    </xf>
    <xf numFmtId="9" fontId="3" fillId="13" borderId="9" xfId="0" applyNumberFormat="1" applyFont="1" applyFill="1" applyBorder="1" applyAlignment="1">
      <alignment horizontal="center" vertical="center"/>
    </xf>
    <xf numFmtId="0" fontId="3" fillId="13" borderId="13" xfId="0" applyFont="1" applyFill="1" applyBorder="1" applyAlignment="1">
      <alignment horizontal="center" vertical="center" wrapText="1"/>
    </xf>
    <xf numFmtId="0" fontId="3" fillId="13" borderId="14" xfId="0" applyFont="1" applyFill="1" applyBorder="1" applyAlignment="1">
      <alignment horizontal="center" vertical="center" wrapText="1"/>
    </xf>
    <xf numFmtId="9" fontId="3" fillId="13" borderId="9" xfId="0" applyNumberFormat="1" applyFont="1" applyFill="1" applyBorder="1" applyAlignment="1">
      <alignment horizontal="center" vertical="center" wrapText="1"/>
    </xf>
    <xf numFmtId="0" fontId="8" fillId="13" borderId="9" xfId="0" applyFont="1" applyFill="1" applyBorder="1" applyAlignment="1">
      <alignment horizontal="center" vertical="center" wrapText="1"/>
    </xf>
    <xf numFmtId="0" fontId="8" fillId="13" borderId="13" xfId="0" applyFont="1" applyFill="1" applyBorder="1" applyAlignment="1">
      <alignment horizontal="center" vertical="center" wrapText="1"/>
    </xf>
    <xf numFmtId="0" fontId="8" fillId="13" borderId="14" xfId="0" applyFont="1" applyFill="1" applyBorder="1" applyAlignment="1">
      <alignment horizontal="center" vertical="center" wrapText="1"/>
    </xf>
    <xf numFmtId="9" fontId="8" fillId="13" borderId="9" xfId="0" applyNumberFormat="1" applyFont="1" applyFill="1" applyBorder="1" applyAlignment="1">
      <alignment horizontal="center" vertical="center"/>
    </xf>
    <xf numFmtId="0" fontId="8" fillId="13" borderId="13" xfId="0" applyFont="1" applyFill="1" applyBorder="1" applyAlignment="1">
      <alignment horizontal="center" vertical="center"/>
    </xf>
    <xf numFmtId="0" fontId="8" fillId="13" borderId="14" xfId="0" applyFont="1" applyFill="1" applyBorder="1" applyAlignment="1">
      <alignment horizontal="center" vertical="center"/>
    </xf>
    <xf numFmtId="0" fontId="3" fillId="14" borderId="13" xfId="0" applyFont="1" applyFill="1" applyBorder="1" applyAlignment="1">
      <alignment horizontal="left" vertical="center"/>
    </xf>
    <xf numFmtId="0" fontId="3" fillId="14" borderId="14" xfId="0" applyFont="1" applyFill="1" applyBorder="1" applyAlignment="1">
      <alignment horizontal="left" vertical="center"/>
    </xf>
    <xf numFmtId="10" fontId="3" fillId="14" borderId="13" xfId="0" applyNumberFormat="1" applyFont="1" applyFill="1" applyBorder="1" applyAlignment="1">
      <alignment horizontal="center" vertical="center"/>
    </xf>
    <xf numFmtId="10" fontId="3" fillId="14" borderId="14" xfId="0" applyNumberFormat="1" applyFont="1" applyFill="1" applyBorder="1" applyAlignment="1">
      <alignment horizontal="center" vertical="center"/>
    </xf>
    <xf numFmtId="0" fontId="3" fillId="14" borderId="9" xfId="0" applyFont="1" applyFill="1" applyBorder="1" applyAlignment="1">
      <alignment horizontal="left" vertical="top" wrapText="1"/>
    </xf>
    <xf numFmtId="0" fontId="3" fillId="14" borderId="13" xfId="0" applyFont="1" applyFill="1" applyBorder="1" applyAlignment="1">
      <alignment horizontal="left" vertical="top"/>
    </xf>
    <xf numFmtId="0" fontId="3" fillId="14" borderId="14" xfId="0" applyFont="1" applyFill="1" applyBorder="1" applyAlignment="1">
      <alignment horizontal="left" vertical="top"/>
    </xf>
    <xf numFmtId="10" fontId="3" fillId="14" borderId="13" xfId="0" applyNumberFormat="1" applyFont="1" applyFill="1" applyBorder="1" applyAlignment="1">
      <alignment horizontal="center" vertical="center" wrapText="1"/>
    </xf>
    <xf numFmtId="10" fontId="3" fillId="14" borderId="14" xfId="0" applyNumberFormat="1" applyFont="1" applyFill="1" applyBorder="1" applyAlignment="1">
      <alignment horizontal="center" vertical="center" wrapText="1"/>
    </xf>
    <xf numFmtId="0" fontId="6" fillId="0" borderId="9" xfId="0" applyFont="1" applyBorder="1" applyAlignment="1">
      <alignment horizontal="center" vertical="center" textRotation="90" wrapText="1"/>
    </xf>
    <xf numFmtId="0" fontId="6" fillId="0" borderId="13" xfId="0" applyFont="1" applyBorder="1" applyAlignment="1">
      <alignment horizontal="center" vertical="center" textRotation="90" wrapText="1"/>
    </xf>
    <xf numFmtId="0" fontId="6" fillId="0" borderId="14" xfId="0" applyFont="1" applyBorder="1" applyAlignment="1">
      <alignment horizontal="center" vertical="center" textRotation="90" wrapText="1"/>
    </xf>
    <xf numFmtId="9" fontId="8" fillId="14" borderId="9" xfId="0" applyNumberFormat="1" applyFont="1" applyFill="1" applyBorder="1" applyAlignment="1">
      <alignment horizontal="center" vertical="center" wrapText="1"/>
    </xf>
    <xf numFmtId="10" fontId="8" fillId="14" borderId="13" xfId="0" applyNumberFormat="1" applyFont="1" applyFill="1" applyBorder="1" applyAlignment="1">
      <alignment horizontal="center" vertical="center" wrapText="1"/>
    </xf>
    <xf numFmtId="10" fontId="8" fillId="14" borderId="14" xfId="0" applyNumberFormat="1" applyFont="1" applyFill="1" applyBorder="1" applyAlignment="1">
      <alignment horizontal="center" vertical="center" wrapText="1"/>
    </xf>
    <xf numFmtId="9" fontId="8" fillId="14" borderId="13" xfId="0" applyNumberFormat="1" applyFont="1" applyFill="1" applyBorder="1" applyAlignment="1">
      <alignment horizontal="center" vertical="center" wrapText="1"/>
    </xf>
    <xf numFmtId="9" fontId="8" fillId="14" borderId="14" xfId="0" applyNumberFormat="1" applyFont="1" applyFill="1" applyBorder="1" applyAlignment="1">
      <alignment horizontal="center" vertical="center" wrapText="1"/>
    </xf>
    <xf numFmtId="9" fontId="8" fillId="14" borderId="9" xfId="1" applyFont="1" applyFill="1" applyBorder="1" applyAlignment="1">
      <alignment horizontal="center" vertical="center"/>
    </xf>
    <xf numFmtId="9" fontId="8" fillId="14" borderId="13" xfId="1" applyFont="1" applyFill="1" applyBorder="1" applyAlignment="1">
      <alignment horizontal="center" vertical="center"/>
    </xf>
    <xf numFmtId="9" fontId="8" fillId="14" borderId="14" xfId="1" applyFont="1" applyFill="1" applyBorder="1" applyAlignment="1">
      <alignment horizontal="center" vertical="center"/>
    </xf>
    <xf numFmtId="9" fontId="8" fillId="9" borderId="9" xfId="0" applyNumberFormat="1" applyFont="1" applyFill="1" applyBorder="1" applyAlignment="1">
      <alignment horizontal="center" vertical="center"/>
    </xf>
    <xf numFmtId="0" fontId="8" fillId="9" borderId="13" xfId="0" applyFont="1" applyFill="1" applyBorder="1" applyAlignment="1">
      <alignment horizontal="center" vertical="center"/>
    </xf>
    <xf numFmtId="0" fontId="8" fillId="9" borderId="14" xfId="0" applyFont="1" applyFill="1" applyBorder="1" applyAlignment="1">
      <alignment horizontal="center" vertical="center"/>
    </xf>
    <xf numFmtId="0" fontId="8" fillId="9" borderId="9" xfId="0" applyFont="1" applyFill="1" applyBorder="1" applyAlignment="1">
      <alignment horizontal="center" vertical="center" wrapText="1"/>
    </xf>
    <xf numFmtId="0" fontId="8" fillId="9" borderId="13" xfId="0" applyFont="1" applyFill="1" applyBorder="1" applyAlignment="1">
      <alignment horizontal="center" vertical="center" wrapText="1"/>
    </xf>
    <xf numFmtId="0" fontId="8" fillId="9" borderId="14" xfId="0" applyFont="1" applyFill="1" applyBorder="1" applyAlignment="1">
      <alignment horizontal="center" vertical="center" wrapText="1"/>
    </xf>
    <xf numFmtId="0" fontId="3" fillId="9" borderId="9" xfId="0" applyFont="1" applyFill="1" applyBorder="1" applyAlignment="1">
      <alignment horizontal="center" vertical="center"/>
    </xf>
    <xf numFmtId="9" fontId="3" fillId="14" borderId="9" xfId="0" applyNumberFormat="1" applyFont="1" applyFill="1" applyBorder="1" applyAlignment="1">
      <alignment horizontal="center"/>
    </xf>
    <xf numFmtId="10" fontId="20" fillId="14" borderId="9" xfId="0" applyNumberFormat="1" applyFont="1" applyFill="1" applyBorder="1" applyAlignment="1">
      <alignment horizontal="center" vertical="center"/>
    </xf>
    <xf numFmtId="0" fontId="3" fillId="14" borderId="9" xfId="0" applyFont="1" applyFill="1" applyBorder="1" applyAlignment="1">
      <alignment horizontal="center"/>
    </xf>
    <xf numFmtId="0" fontId="20" fillId="14" borderId="9" xfId="0" applyFont="1" applyFill="1" applyBorder="1" applyAlignment="1">
      <alignment horizontal="center" vertical="top" wrapText="1"/>
    </xf>
    <xf numFmtId="0" fontId="3" fillId="9" borderId="9" xfId="0" applyFont="1" applyFill="1" applyBorder="1" applyAlignment="1">
      <alignment horizontal="left" vertical="top" wrapText="1"/>
    </xf>
    <xf numFmtId="0" fontId="3" fillId="9" borderId="13" xfId="0" applyFont="1" applyFill="1" applyBorder="1" applyAlignment="1">
      <alignment horizontal="left" vertical="top" wrapText="1"/>
    </xf>
    <xf numFmtId="0" fontId="3" fillId="9" borderId="14" xfId="0" applyFont="1" applyFill="1" applyBorder="1" applyAlignment="1">
      <alignment horizontal="left" vertical="top" wrapText="1"/>
    </xf>
    <xf numFmtId="0" fontId="3" fillId="9" borderId="9" xfId="0" applyFont="1" applyFill="1" applyBorder="1" applyAlignment="1">
      <alignment horizontal="center"/>
    </xf>
    <xf numFmtId="0" fontId="3" fillId="9" borderId="13" xfId="0" applyFont="1" applyFill="1" applyBorder="1" applyAlignment="1">
      <alignment horizontal="center" vertical="top" wrapText="1"/>
    </xf>
    <xf numFmtId="0" fontId="3" fillId="9" borderId="14" xfId="0" applyFont="1" applyFill="1" applyBorder="1" applyAlignment="1">
      <alignment horizontal="center" vertical="top" wrapText="1"/>
    </xf>
    <xf numFmtId="0" fontId="7" fillId="6" borderId="9"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6" borderId="13" xfId="0" applyFont="1" applyFill="1" applyBorder="1" applyAlignment="1">
      <alignment horizontal="center" vertical="center"/>
    </xf>
    <xf numFmtId="0" fontId="7" fillId="6" borderId="14" xfId="0" applyFont="1" applyFill="1" applyBorder="1" applyAlignment="1">
      <alignment horizontal="center" vertical="center"/>
    </xf>
    <xf numFmtId="10" fontId="3" fillId="6" borderId="9" xfId="0" applyNumberFormat="1" applyFont="1" applyFill="1" applyBorder="1" applyAlignment="1">
      <alignment horizontal="center" vertical="center"/>
    </xf>
    <xf numFmtId="0" fontId="3" fillId="6" borderId="13" xfId="0" applyFont="1" applyFill="1" applyBorder="1" applyAlignment="1">
      <alignment horizontal="center" vertical="center"/>
    </xf>
    <xf numFmtId="0" fontId="3" fillId="6" borderId="14" xfId="0" applyFont="1" applyFill="1" applyBorder="1" applyAlignment="1">
      <alignment horizontal="center" vertical="center"/>
    </xf>
    <xf numFmtId="9" fontId="0" fillId="6" borderId="9" xfId="0" applyNumberFormat="1"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3" fillId="6" borderId="9" xfId="0" applyFont="1" applyFill="1" applyBorder="1" applyAlignment="1">
      <alignment horizontal="center" vertical="center" wrapText="1"/>
    </xf>
    <xf numFmtId="9" fontId="3" fillId="6" borderId="9" xfId="0" applyNumberFormat="1" applyFont="1" applyFill="1" applyBorder="1" applyAlignment="1">
      <alignment horizontal="center" vertical="center"/>
    </xf>
    <xf numFmtId="0" fontId="3" fillId="6" borderId="9" xfId="0" applyFont="1" applyFill="1" applyBorder="1" applyAlignment="1">
      <alignment horizontal="center" vertical="top" wrapText="1"/>
    </xf>
    <xf numFmtId="0" fontId="3" fillId="6" borderId="13" xfId="0" applyFont="1" applyFill="1" applyBorder="1" applyAlignment="1">
      <alignment horizontal="center" vertical="top"/>
    </xf>
    <xf numFmtId="0" fontId="3" fillId="6" borderId="14" xfId="0" applyFont="1" applyFill="1" applyBorder="1" applyAlignment="1">
      <alignment horizontal="center" vertical="top"/>
    </xf>
    <xf numFmtId="0" fontId="3" fillId="6" borderId="1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9" xfId="0" applyFont="1" applyFill="1" applyBorder="1" applyAlignment="1">
      <alignment horizontal="center"/>
    </xf>
    <xf numFmtId="0" fontId="3" fillId="6" borderId="13" xfId="0" applyFont="1" applyFill="1" applyBorder="1" applyAlignment="1">
      <alignment horizontal="center"/>
    </xf>
    <xf numFmtId="0" fontId="3" fillId="6" borderId="14" xfId="0" applyFont="1" applyFill="1" applyBorder="1" applyAlignment="1">
      <alignment horizontal="center"/>
    </xf>
    <xf numFmtId="0" fontId="0" fillId="6" borderId="9" xfId="0" applyFill="1" applyBorder="1" applyAlignment="1">
      <alignment horizontal="center" vertical="center" wrapText="1"/>
    </xf>
    <xf numFmtId="0" fontId="8" fillId="9" borderId="9" xfId="0" applyFont="1" applyFill="1" applyBorder="1" applyAlignment="1">
      <alignment horizontal="center" vertical="top" wrapText="1"/>
    </xf>
    <xf numFmtId="0" fontId="8" fillId="9" borderId="13" xfId="0" applyFont="1" applyFill="1" applyBorder="1" applyAlignment="1">
      <alignment horizontal="center" vertical="top" wrapText="1"/>
    </xf>
    <xf numFmtId="0" fontId="8" fillId="9" borderId="14" xfId="0" applyFont="1" applyFill="1" applyBorder="1" applyAlignment="1">
      <alignment horizontal="center" vertical="top" wrapText="1"/>
    </xf>
    <xf numFmtId="9" fontId="10" fillId="9" borderId="9" xfId="0" applyNumberFormat="1" applyFont="1" applyFill="1" applyBorder="1" applyAlignment="1">
      <alignment horizontal="center" vertical="center"/>
    </xf>
    <xf numFmtId="0" fontId="10" fillId="9" borderId="14" xfId="0" applyFont="1" applyFill="1" applyBorder="1" applyAlignment="1">
      <alignment horizontal="center" vertical="center"/>
    </xf>
    <xf numFmtId="0" fontId="8" fillId="9" borderId="9" xfId="0" applyFont="1" applyFill="1" applyBorder="1" applyAlignment="1">
      <alignment horizontal="left" wrapText="1"/>
    </xf>
    <xf numFmtId="0" fontId="8" fillId="9" borderId="14" xfId="0" applyFont="1" applyFill="1" applyBorder="1" applyAlignment="1">
      <alignment horizontal="left" wrapText="1"/>
    </xf>
    <xf numFmtId="0" fontId="10" fillId="14" borderId="14" xfId="0" applyFont="1" applyFill="1" applyBorder="1" applyAlignment="1">
      <alignment horizontal="center" vertical="center"/>
    </xf>
    <xf numFmtId="0" fontId="0" fillId="14" borderId="9" xfId="0" applyFill="1" applyBorder="1" applyAlignment="1">
      <alignment horizontal="center" vertical="top" wrapText="1"/>
    </xf>
    <xf numFmtId="0" fontId="0" fillId="14" borderId="13" xfId="0" applyFill="1" applyBorder="1" applyAlignment="1">
      <alignment horizontal="center" vertical="top"/>
    </xf>
    <xf numFmtId="0" fontId="0" fillId="14" borderId="14" xfId="0" applyFill="1" applyBorder="1" applyAlignment="1">
      <alignment horizontal="center" vertical="top"/>
    </xf>
    <xf numFmtId="0" fontId="10" fillId="14" borderId="13" xfId="0" applyFont="1" applyFill="1" applyBorder="1" applyAlignment="1">
      <alignment horizontal="center" vertical="center"/>
    </xf>
    <xf numFmtId="0" fontId="5" fillId="9" borderId="10" xfId="0" applyFont="1" applyFill="1" applyBorder="1" applyAlignment="1">
      <alignment horizontal="center"/>
    </xf>
    <xf numFmtId="0" fontId="5" fillId="9" borderId="11" xfId="0" applyFont="1" applyFill="1" applyBorder="1" applyAlignment="1">
      <alignment horizontal="center"/>
    </xf>
    <xf numFmtId="0" fontId="5" fillId="9" borderId="12" xfId="0" applyFont="1" applyFill="1" applyBorder="1" applyAlignment="1">
      <alignment horizontal="center"/>
    </xf>
    <xf numFmtId="0" fontId="0" fillId="14" borderId="9" xfId="0" applyFill="1" applyBorder="1" applyAlignment="1">
      <alignment horizontal="left" vertical="center" wrapText="1"/>
    </xf>
    <xf numFmtId="0" fontId="0" fillId="14" borderId="13" xfId="0" applyFill="1" applyBorder="1" applyAlignment="1">
      <alignment horizontal="left" vertical="center" wrapText="1"/>
    </xf>
    <xf numFmtId="0" fontId="0" fillId="14" borderId="14" xfId="0" applyFill="1" applyBorder="1" applyAlignment="1">
      <alignment horizontal="left" vertical="center" wrapText="1"/>
    </xf>
    <xf numFmtId="9" fontId="0" fillId="14" borderId="9" xfId="0" applyNumberFormat="1" applyFill="1" applyBorder="1" applyAlignment="1">
      <alignment horizontal="center" vertical="center" wrapText="1"/>
    </xf>
    <xf numFmtId="0" fontId="0" fillId="14" borderId="13" xfId="0" applyFill="1" applyBorder="1" applyAlignment="1">
      <alignment horizontal="left" vertical="center"/>
    </xf>
    <xf numFmtId="0" fontId="0" fillId="14" borderId="14" xfId="0" applyFill="1" applyBorder="1" applyAlignment="1">
      <alignment horizontal="left" vertical="center"/>
    </xf>
    <xf numFmtId="9" fontId="0" fillId="14" borderId="9" xfId="1" applyFont="1" applyFill="1" applyBorder="1" applyAlignment="1">
      <alignment horizontal="center" vertical="center" wrapText="1"/>
    </xf>
    <xf numFmtId="9" fontId="0" fillId="14" borderId="13" xfId="1" applyFont="1" applyFill="1" applyBorder="1" applyAlignment="1">
      <alignment horizontal="center" vertical="center" wrapText="1"/>
    </xf>
    <xf numFmtId="9" fontId="0" fillId="14" borderId="14" xfId="1" applyFont="1" applyFill="1" applyBorder="1" applyAlignment="1">
      <alignment horizontal="center" vertical="center" wrapText="1"/>
    </xf>
    <xf numFmtId="9" fontId="8" fillId="0" borderId="27" xfId="0" applyNumberFormat="1" applyFont="1" applyBorder="1" applyAlignment="1">
      <alignment horizontal="center" vertical="center" wrapText="1"/>
    </xf>
    <xf numFmtId="0" fontId="8" fillId="0" borderId="27"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32"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2" xfId="0" applyFont="1" applyBorder="1" applyAlignment="1">
      <alignment horizontal="center" vertical="center" wrapText="1"/>
    </xf>
    <xf numFmtId="9" fontId="13" fillId="0" borderId="24" xfId="0" applyNumberFormat="1" applyFont="1" applyBorder="1" applyAlignment="1">
      <alignment horizontal="center" vertical="center" wrapText="1"/>
    </xf>
    <xf numFmtId="9" fontId="13" fillId="0" borderId="34" xfId="0" applyNumberFormat="1" applyFont="1" applyBorder="1" applyAlignment="1">
      <alignment horizontal="center" vertical="center" wrapText="1"/>
    </xf>
    <xf numFmtId="0" fontId="13" fillId="0" borderId="21"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26"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3" xfId="0" applyFont="1" applyBorder="1" applyAlignment="1">
      <alignment horizontal="center" vertical="center" wrapText="1"/>
    </xf>
    <xf numFmtId="9" fontId="8" fillId="0" borderId="23" xfId="1" applyFont="1" applyFill="1" applyBorder="1" applyAlignment="1">
      <alignment horizontal="center" vertical="center" wrapText="1"/>
    </xf>
    <xf numFmtId="9" fontId="8" fillId="0" borderId="27" xfId="1" applyFont="1" applyFill="1" applyBorder="1" applyAlignment="1">
      <alignment horizontal="center" vertical="center" wrapText="1"/>
    </xf>
    <xf numFmtId="9" fontId="13" fillId="0" borderId="28" xfId="0" applyNumberFormat="1" applyFont="1" applyBorder="1" applyAlignment="1">
      <alignment horizontal="center" vertical="center" wrapText="1"/>
    </xf>
    <xf numFmtId="9" fontId="8" fillId="0" borderId="30" xfId="0" applyNumberFormat="1" applyFont="1" applyBorder="1" applyAlignment="1">
      <alignment horizontal="center" vertical="center" wrapText="1"/>
    </xf>
    <xf numFmtId="9" fontId="8" fillId="0" borderId="26" xfId="0" applyNumberFormat="1" applyFont="1" applyBorder="1" applyAlignment="1">
      <alignment horizontal="center" vertical="center" wrapText="1"/>
    </xf>
    <xf numFmtId="9" fontId="8" fillId="0" borderId="29" xfId="0" applyNumberFormat="1" applyFont="1" applyBorder="1" applyAlignment="1">
      <alignment horizontal="center" vertical="center" wrapText="1"/>
    </xf>
    <xf numFmtId="0" fontId="13" fillId="0" borderId="39" xfId="0" applyFont="1" applyBorder="1" applyAlignment="1">
      <alignment horizontal="center" vertical="center" wrapText="1"/>
    </xf>
    <xf numFmtId="9" fontId="8" fillId="0" borderId="22" xfId="0" applyNumberFormat="1" applyFont="1" applyBorder="1" applyAlignment="1">
      <alignment horizontal="center" vertical="center" wrapText="1"/>
    </xf>
    <xf numFmtId="9" fontId="8" fillId="0" borderId="32" xfId="0" applyNumberFormat="1" applyFont="1" applyBorder="1" applyAlignment="1">
      <alignment horizontal="center" vertical="center" wrapText="1"/>
    </xf>
    <xf numFmtId="10" fontId="8" fillId="0" borderId="23" xfId="0" applyNumberFormat="1" applyFont="1" applyBorder="1" applyAlignment="1">
      <alignment horizontal="center" vertical="center" wrapText="1"/>
    </xf>
    <xf numFmtId="10" fontId="8" fillId="0" borderId="27" xfId="0" applyNumberFormat="1" applyFont="1" applyBorder="1" applyAlignment="1">
      <alignment horizontal="center" vertical="center" wrapText="1"/>
    </xf>
    <xf numFmtId="9" fontId="8" fillId="0" borderId="23" xfId="0" applyNumberFormat="1" applyFont="1" applyBorder="1" applyAlignment="1">
      <alignment horizontal="center" vertical="center" wrapText="1"/>
    </xf>
  </cellXfs>
  <cellStyles count="3">
    <cellStyle name="Normal" xfId="0" builtinId="0"/>
    <cellStyle name="Porcentaje" xfId="2" builtinId="5"/>
    <cellStyle name="Porcentaje 2" xfId="1" xr:uid="{BD2A278F-02ED-4DD0-A014-F2CAC9ACDBAE}"/>
  </cellStyles>
  <dxfs count="3">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MX"/>
              <a:t>RESULTADOS</a:t>
            </a:r>
            <a:r>
              <a:rPr lang="es-MX" baseline="0"/>
              <a:t> SEGUIMIENTO PDI CUARTO TRIMESTRE 2025</a:t>
            </a:r>
            <a:endParaRPr lang="es-MX"/>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62D9-4596-A92F-BBF521636D66}"/>
              </c:ext>
            </c:extLst>
          </c:dPt>
          <c:dPt>
            <c:idx val="1"/>
            <c:bubble3D val="0"/>
            <c:spPr>
              <a:solidFill>
                <a:srgbClr val="FFC0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62D9-4596-A92F-BBF521636D66}"/>
              </c:ext>
            </c:extLst>
          </c:dPt>
          <c:dPt>
            <c:idx val="2"/>
            <c:bubble3D val="0"/>
            <c:spPr>
              <a:solidFill>
                <a:srgbClr val="FF00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62D9-4596-A92F-BBF521636D6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'RESUMEN SEGUIMIENTO 4 TRI'!$C$84:$C$88</c15:sqref>
                  </c15:fullRef>
                </c:ext>
              </c:extLst>
              <c:f>'RESUMEN SEGUIMIENTO 4 TRI'!$C$85:$C$87</c:f>
              <c:strCache>
                <c:ptCount val="3"/>
                <c:pt idx="0">
                  <c:v>CUMPLIMIENTO OPTIMO</c:v>
                </c:pt>
                <c:pt idx="1">
                  <c:v>CERCA AL CUMPLIMIENTO</c:v>
                </c:pt>
                <c:pt idx="2">
                  <c:v>NO CUMPLE</c:v>
                </c:pt>
              </c:strCache>
            </c:strRef>
          </c:cat>
          <c:val>
            <c:numRef>
              <c:extLst>
                <c:ext xmlns:c15="http://schemas.microsoft.com/office/drawing/2012/chart" uri="{02D57815-91ED-43cb-92C2-25804820EDAC}">
                  <c15:fullRef>
                    <c15:sqref>'RESUMEN SEGUIMIENTO 4 TRI'!$D$84:$D$88</c15:sqref>
                  </c15:fullRef>
                </c:ext>
              </c:extLst>
              <c:f>'RESUMEN SEGUIMIENTO 4 TRI'!$D$85:$D$87</c:f>
              <c:numCache>
                <c:formatCode>General</c:formatCode>
                <c:ptCount val="3"/>
                <c:pt idx="0">
                  <c:v>53</c:v>
                </c:pt>
                <c:pt idx="1">
                  <c:v>3</c:v>
                </c:pt>
                <c:pt idx="2">
                  <c:v>2</c:v>
                </c:pt>
              </c:numCache>
            </c:numRef>
          </c:val>
          <c:extLst>
            <c:ext xmlns:c15="http://schemas.microsoft.com/office/drawing/2012/chart" uri="{02D57815-91ED-43cb-92C2-25804820EDAC}">
              <c15:categoryFilterExceptions>
                <c15:categoryFilterException>
                  <c15:sqref>'RESUMEN SEGUIMIENTO 4 TRI'!$D$88</c15:sqref>
                  <c15:spPr xmlns:c15="http://schemas.microsoft.com/office/drawing/2012/chart">
                    <a:solidFill>
                      <a:schemeClr val="bg1"/>
                    </a:solidFill>
                    <a:ln>
                      <a:noFill/>
                    </a:ln>
                    <a:effectLst>
                      <a:outerShdw blurRad="254000" sx="102000" sy="102000" algn="ctr" rotWithShape="0">
                        <a:prstClr val="black">
                          <a:alpha val="20000"/>
                        </a:prstClr>
                      </a:outerShdw>
                    </a:effectLst>
                    <a:sp3d/>
                  </c15:spPr>
                  <c15:bubble3D val="0"/>
                </c15:categoryFilterException>
              </c15:categoryFilterExceptions>
            </c:ext>
            <c:ext xmlns:c16="http://schemas.microsoft.com/office/drawing/2014/chart" uri="{C3380CC4-5D6E-409C-BE32-E72D297353CC}">
              <c16:uniqueId val="{00000006-62D9-4596-A92F-BBF521636D66}"/>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emf"/><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sv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emf"/><Relationship Id="rId41" Type="http://schemas.openxmlformats.org/officeDocument/2006/relationships/image" Target="../media/image41.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emf"/><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emf"/><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png"/><Relationship Id="rId8" Type="http://schemas.openxmlformats.org/officeDocument/2006/relationships/image" Target="../media/image8.emf"/><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xdr:col>
      <xdr:colOff>95250</xdr:colOff>
      <xdr:row>0</xdr:row>
      <xdr:rowOff>130969</xdr:rowOff>
    </xdr:from>
    <xdr:to>
      <xdr:col>8</xdr:col>
      <xdr:colOff>1120775</xdr:colOff>
      <xdr:row>5</xdr:row>
      <xdr:rowOff>149747</xdr:rowOff>
    </xdr:to>
    <xdr:pic>
      <xdr:nvPicPr>
        <xdr:cNvPr id="2" name="Imagen 1" descr="Imagen que contiene nombre de la empresa&#10;&#10;Descripción generada automáticamente">
          <a:extLst>
            <a:ext uri="{FF2B5EF4-FFF2-40B4-BE49-F238E27FC236}">
              <a16:creationId xmlns:a16="http://schemas.microsoft.com/office/drawing/2014/main" id="{EB796640-7B5C-4746-9FB6-B232D88590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870" y="130969"/>
          <a:ext cx="4050665" cy="933178"/>
        </a:xfrm>
        <a:prstGeom prst="rect">
          <a:avLst/>
        </a:prstGeom>
      </xdr:spPr>
    </xdr:pic>
    <xdr:clientData/>
  </xdr:twoCellAnchor>
  <xdr:twoCellAnchor editAs="oneCell">
    <xdr:from>
      <xdr:col>13</xdr:col>
      <xdr:colOff>134366</xdr:colOff>
      <xdr:row>223</xdr:row>
      <xdr:rowOff>62380</xdr:rowOff>
    </xdr:from>
    <xdr:to>
      <xdr:col>13</xdr:col>
      <xdr:colOff>3837214</xdr:colOff>
      <xdr:row>225</xdr:row>
      <xdr:rowOff>1843693</xdr:rowOff>
    </xdr:to>
    <xdr:pic>
      <xdr:nvPicPr>
        <xdr:cNvPr id="3" name="Imagen 2">
          <a:extLst>
            <a:ext uri="{FF2B5EF4-FFF2-40B4-BE49-F238E27FC236}">
              <a16:creationId xmlns:a16="http://schemas.microsoft.com/office/drawing/2014/main" id="{66C4D0B2-E8AF-4E67-92EB-3CE7FA5CDC35}"/>
            </a:ext>
          </a:extLst>
        </xdr:cNvPr>
        <xdr:cNvPicPr>
          <a:picLocks noChangeAspect="1"/>
        </xdr:cNvPicPr>
      </xdr:nvPicPr>
      <xdr:blipFill>
        <a:blip xmlns:r="http://schemas.openxmlformats.org/officeDocument/2006/relationships" r:embed="rId2"/>
        <a:stretch>
          <a:fillRect/>
        </a:stretch>
      </xdr:blipFill>
      <xdr:spPr>
        <a:xfrm>
          <a:off x="12925080" y="138555880"/>
          <a:ext cx="3702848" cy="2135099"/>
        </a:xfrm>
        <a:prstGeom prst="rect">
          <a:avLst/>
        </a:prstGeom>
      </xdr:spPr>
    </xdr:pic>
    <xdr:clientData/>
  </xdr:twoCellAnchor>
  <xdr:twoCellAnchor editAs="oneCell">
    <xdr:from>
      <xdr:col>13</xdr:col>
      <xdr:colOff>532565</xdr:colOff>
      <xdr:row>253</xdr:row>
      <xdr:rowOff>56105</xdr:rowOff>
    </xdr:from>
    <xdr:to>
      <xdr:col>13</xdr:col>
      <xdr:colOff>2484121</xdr:colOff>
      <xdr:row>256</xdr:row>
      <xdr:rowOff>2216909</xdr:rowOff>
    </xdr:to>
    <xdr:pic>
      <xdr:nvPicPr>
        <xdr:cNvPr id="4" name="Imagen 3">
          <a:extLst>
            <a:ext uri="{FF2B5EF4-FFF2-40B4-BE49-F238E27FC236}">
              <a16:creationId xmlns:a16="http://schemas.microsoft.com/office/drawing/2014/main" id="{F5C5F5CB-C4D4-4107-B567-D43ECE94BB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49405" y="156250865"/>
          <a:ext cx="1951556" cy="2709444"/>
        </a:xfrm>
        <a:prstGeom prst="rect">
          <a:avLst/>
        </a:prstGeom>
        <a:noFill/>
      </xdr:spPr>
    </xdr:pic>
    <xdr:clientData/>
  </xdr:twoCellAnchor>
  <xdr:twoCellAnchor editAs="oneCell">
    <xdr:from>
      <xdr:col>13</xdr:col>
      <xdr:colOff>147484</xdr:colOff>
      <xdr:row>67</xdr:row>
      <xdr:rowOff>966189</xdr:rowOff>
    </xdr:from>
    <xdr:to>
      <xdr:col>13</xdr:col>
      <xdr:colOff>2407920</xdr:colOff>
      <xdr:row>67</xdr:row>
      <xdr:rowOff>2775685</xdr:rowOff>
    </xdr:to>
    <xdr:pic>
      <xdr:nvPicPr>
        <xdr:cNvPr id="5" name="Imagen 4">
          <a:extLst>
            <a:ext uri="{FF2B5EF4-FFF2-40B4-BE49-F238E27FC236}">
              <a16:creationId xmlns:a16="http://schemas.microsoft.com/office/drawing/2014/main" id="{5D63662D-31B0-4A15-9B82-33DCF4A870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964324" y="34311309"/>
          <a:ext cx="2260436" cy="1809496"/>
        </a:xfrm>
        <a:prstGeom prst="rect">
          <a:avLst/>
        </a:prstGeom>
        <a:noFill/>
        <a:ln>
          <a:noFill/>
        </a:ln>
      </xdr:spPr>
    </xdr:pic>
    <xdr:clientData/>
  </xdr:twoCellAnchor>
  <xdr:twoCellAnchor editAs="oneCell">
    <xdr:from>
      <xdr:col>13</xdr:col>
      <xdr:colOff>45719</xdr:colOff>
      <xdr:row>217</xdr:row>
      <xdr:rowOff>1681496</xdr:rowOff>
    </xdr:from>
    <xdr:to>
      <xdr:col>13</xdr:col>
      <xdr:colOff>1854114</xdr:colOff>
      <xdr:row>217</xdr:row>
      <xdr:rowOff>3185160</xdr:rowOff>
    </xdr:to>
    <xdr:pic>
      <xdr:nvPicPr>
        <xdr:cNvPr id="6" name="Imagen 5">
          <a:extLst>
            <a:ext uri="{FF2B5EF4-FFF2-40B4-BE49-F238E27FC236}">
              <a16:creationId xmlns:a16="http://schemas.microsoft.com/office/drawing/2014/main" id="{A8C9A31E-95D5-4573-9849-8F8EB2CEFB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862559" y="131541536"/>
          <a:ext cx="1808395" cy="1503664"/>
        </a:xfrm>
        <a:prstGeom prst="rect">
          <a:avLst/>
        </a:prstGeom>
        <a:noFill/>
        <a:ln>
          <a:noFill/>
        </a:ln>
      </xdr:spPr>
    </xdr:pic>
    <xdr:clientData/>
  </xdr:twoCellAnchor>
  <xdr:twoCellAnchor>
    <xdr:from>
      <xdr:col>13</xdr:col>
      <xdr:colOff>1905000</xdr:colOff>
      <xdr:row>217</xdr:row>
      <xdr:rowOff>1689639</xdr:rowOff>
    </xdr:from>
    <xdr:to>
      <xdr:col>13</xdr:col>
      <xdr:colOff>3794760</xdr:colOff>
      <xdr:row>217</xdr:row>
      <xdr:rowOff>3185160</xdr:rowOff>
    </xdr:to>
    <xdr:grpSp>
      <xdr:nvGrpSpPr>
        <xdr:cNvPr id="7" name="Grupo 6">
          <a:extLst>
            <a:ext uri="{FF2B5EF4-FFF2-40B4-BE49-F238E27FC236}">
              <a16:creationId xmlns:a16="http://schemas.microsoft.com/office/drawing/2014/main" id="{A88A6610-3DF1-4229-87B9-F63F0ACE0FEF}"/>
            </a:ext>
          </a:extLst>
        </xdr:cNvPr>
        <xdr:cNvGrpSpPr/>
      </xdr:nvGrpSpPr>
      <xdr:grpSpPr>
        <a:xfrm>
          <a:off x="14323219" y="137635202"/>
          <a:ext cx="1870710" cy="1495521"/>
          <a:chOff x="14367164" y="119931249"/>
          <a:chExt cx="3258911" cy="2554060"/>
        </a:xfrm>
      </xdr:grpSpPr>
      <xdr:pic>
        <xdr:nvPicPr>
          <xdr:cNvPr id="8" name="Imagen 7">
            <a:extLst>
              <a:ext uri="{FF2B5EF4-FFF2-40B4-BE49-F238E27FC236}">
                <a16:creationId xmlns:a16="http://schemas.microsoft.com/office/drawing/2014/main" id="{77654ABC-03B1-6419-F669-2434BEC884BD}"/>
              </a:ext>
            </a:extLst>
          </xdr:cNvPr>
          <xdr:cNvPicPr>
            <a:picLocks noChangeAspect="1"/>
          </xdr:cNvPicPr>
        </xdr:nvPicPr>
        <xdr:blipFill>
          <a:blip xmlns:r="http://schemas.openxmlformats.org/officeDocument/2006/relationships" r:embed="rId6"/>
          <a:stretch>
            <a:fillRect/>
          </a:stretch>
        </xdr:blipFill>
        <xdr:spPr>
          <a:xfrm>
            <a:off x="14401182" y="119931249"/>
            <a:ext cx="3136447" cy="1314874"/>
          </a:xfrm>
          <a:prstGeom prst="rect">
            <a:avLst/>
          </a:prstGeom>
        </xdr:spPr>
      </xdr:pic>
      <xdr:pic>
        <xdr:nvPicPr>
          <xdr:cNvPr id="9" name="Imagen 8">
            <a:extLst>
              <a:ext uri="{FF2B5EF4-FFF2-40B4-BE49-F238E27FC236}">
                <a16:creationId xmlns:a16="http://schemas.microsoft.com/office/drawing/2014/main" id="{3AFD4C21-AECC-C329-32FD-9092ADF50C69}"/>
              </a:ext>
            </a:extLst>
          </xdr:cNvPr>
          <xdr:cNvPicPr>
            <a:picLocks noChangeAspect="1"/>
          </xdr:cNvPicPr>
        </xdr:nvPicPr>
        <xdr:blipFill>
          <a:blip xmlns:r="http://schemas.openxmlformats.org/officeDocument/2006/relationships" r:embed="rId7"/>
          <a:stretch>
            <a:fillRect/>
          </a:stretch>
        </xdr:blipFill>
        <xdr:spPr>
          <a:xfrm>
            <a:off x="14367164" y="121270862"/>
            <a:ext cx="3258911" cy="1214447"/>
          </a:xfrm>
          <a:prstGeom prst="rect">
            <a:avLst/>
          </a:prstGeom>
        </xdr:spPr>
      </xdr:pic>
    </xdr:grpSp>
    <xdr:clientData/>
  </xdr:twoCellAnchor>
  <xdr:twoCellAnchor editAs="oneCell">
    <xdr:from>
      <xdr:col>13</xdr:col>
      <xdr:colOff>555172</xdr:colOff>
      <xdr:row>8</xdr:row>
      <xdr:rowOff>42015</xdr:rowOff>
    </xdr:from>
    <xdr:to>
      <xdr:col>13</xdr:col>
      <xdr:colOff>3723219</xdr:colOff>
      <xdr:row>12</xdr:row>
      <xdr:rowOff>53340</xdr:rowOff>
    </xdr:to>
    <xdr:pic>
      <xdr:nvPicPr>
        <xdr:cNvPr id="10" name="Imagen 9">
          <a:extLst>
            <a:ext uri="{FF2B5EF4-FFF2-40B4-BE49-F238E27FC236}">
              <a16:creationId xmlns:a16="http://schemas.microsoft.com/office/drawing/2014/main" id="{30CED008-F7BB-42D7-AB12-840E2ED87E9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318672" y="2846175"/>
          <a:ext cx="3259487" cy="742845"/>
        </a:xfrm>
        <a:prstGeom prst="rect">
          <a:avLst/>
        </a:prstGeom>
        <a:noFill/>
        <a:ln>
          <a:noFill/>
        </a:ln>
      </xdr:spPr>
    </xdr:pic>
    <xdr:clientData/>
  </xdr:twoCellAnchor>
  <xdr:twoCellAnchor editAs="oneCell">
    <xdr:from>
      <xdr:col>16</xdr:col>
      <xdr:colOff>59694</xdr:colOff>
      <xdr:row>240</xdr:row>
      <xdr:rowOff>57125</xdr:rowOff>
    </xdr:from>
    <xdr:to>
      <xdr:col>16</xdr:col>
      <xdr:colOff>2214133</xdr:colOff>
      <xdr:row>248</xdr:row>
      <xdr:rowOff>2575561</xdr:rowOff>
    </xdr:to>
    <xdr:pic>
      <xdr:nvPicPr>
        <xdr:cNvPr id="12" name="Imagen 11">
          <a:extLst>
            <a:ext uri="{FF2B5EF4-FFF2-40B4-BE49-F238E27FC236}">
              <a16:creationId xmlns:a16="http://schemas.microsoft.com/office/drawing/2014/main" id="{35B4C651-2611-4428-B832-CCC4C44333CA}"/>
            </a:ext>
          </a:extLst>
        </xdr:cNvPr>
        <xdr:cNvPicPr>
          <a:picLocks noChangeAspect="1"/>
        </xdr:cNvPicPr>
      </xdr:nvPicPr>
      <xdr:blipFill>
        <a:blip xmlns:r="http://schemas.openxmlformats.org/officeDocument/2006/relationships" r:embed="rId9"/>
        <a:stretch>
          <a:fillRect/>
        </a:stretch>
      </xdr:blipFill>
      <xdr:spPr>
        <a:xfrm>
          <a:off x="20024094" y="146726885"/>
          <a:ext cx="2154439" cy="3981476"/>
        </a:xfrm>
        <a:prstGeom prst="rect">
          <a:avLst/>
        </a:prstGeom>
      </xdr:spPr>
    </xdr:pic>
    <xdr:clientData/>
  </xdr:twoCellAnchor>
  <xdr:twoCellAnchor editAs="oneCell">
    <xdr:from>
      <xdr:col>16</xdr:col>
      <xdr:colOff>2316481</xdr:colOff>
      <xdr:row>240</xdr:row>
      <xdr:rowOff>91441</xdr:rowOff>
    </xdr:from>
    <xdr:to>
      <xdr:col>16</xdr:col>
      <xdr:colOff>4429666</xdr:colOff>
      <xdr:row>248</xdr:row>
      <xdr:rowOff>2575560</xdr:rowOff>
    </xdr:to>
    <xdr:pic>
      <xdr:nvPicPr>
        <xdr:cNvPr id="13" name="Imagen 12">
          <a:extLst>
            <a:ext uri="{FF2B5EF4-FFF2-40B4-BE49-F238E27FC236}">
              <a16:creationId xmlns:a16="http://schemas.microsoft.com/office/drawing/2014/main" id="{43E7B62D-E689-45EA-9823-687374E8514D}"/>
            </a:ext>
          </a:extLst>
        </xdr:cNvPr>
        <xdr:cNvPicPr>
          <a:picLocks noChangeAspect="1"/>
        </xdr:cNvPicPr>
      </xdr:nvPicPr>
      <xdr:blipFill>
        <a:blip xmlns:r="http://schemas.openxmlformats.org/officeDocument/2006/relationships" r:embed="rId10"/>
        <a:stretch>
          <a:fillRect/>
        </a:stretch>
      </xdr:blipFill>
      <xdr:spPr>
        <a:xfrm>
          <a:off x="22280881" y="146761201"/>
          <a:ext cx="2113185" cy="3947159"/>
        </a:xfrm>
        <a:prstGeom prst="rect">
          <a:avLst/>
        </a:prstGeom>
      </xdr:spPr>
    </xdr:pic>
    <xdr:clientData/>
  </xdr:twoCellAnchor>
  <xdr:twoCellAnchor editAs="oneCell">
    <xdr:from>
      <xdr:col>16</xdr:col>
      <xdr:colOff>2414142</xdr:colOff>
      <xdr:row>81</xdr:row>
      <xdr:rowOff>91439</xdr:rowOff>
    </xdr:from>
    <xdr:to>
      <xdr:col>16</xdr:col>
      <xdr:colOff>4663440</xdr:colOff>
      <xdr:row>85</xdr:row>
      <xdr:rowOff>2474070</xdr:rowOff>
    </xdr:to>
    <xdr:pic>
      <xdr:nvPicPr>
        <xdr:cNvPr id="14" name="Imagen 13">
          <a:extLst>
            <a:ext uri="{FF2B5EF4-FFF2-40B4-BE49-F238E27FC236}">
              <a16:creationId xmlns:a16="http://schemas.microsoft.com/office/drawing/2014/main" id="{3B96A086-7FA5-4C6D-BDE3-FF76B19576DF}"/>
            </a:ext>
          </a:extLst>
        </xdr:cNvPr>
        <xdr:cNvPicPr>
          <a:picLocks noChangeAspect="1"/>
        </xdr:cNvPicPr>
      </xdr:nvPicPr>
      <xdr:blipFill>
        <a:blip xmlns:r="http://schemas.openxmlformats.org/officeDocument/2006/relationships" r:embed="rId11"/>
        <a:stretch>
          <a:fillRect/>
        </a:stretch>
      </xdr:blipFill>
      <xdr:spPr>
        <a:xfrm>
          <a:off x="22378542" y="45308519"/>
          <a:ext cx="2249298" cy="3236071"/>
        </a:xfrm>
        <a:prstGeom prst="rect">
          <a:avLst/>
        </a:prstGeom>
      </xdr:spPr>
    </xdr:pic>
    <xdr:clientData/>
  </xdr:twoCellAnchor>
  <xdr:twoCellAnchor editAs="oneCell">
    <xdr:from>
      <xdr:col>16</xdr:col>
      <xdr:colOff>83820</xdr:colOff>
      <xdr:row>81</xdr:row>
      <xdr:rowOff>152400</xdr:rowOff>
    </xdr:from>
    <xdr:to>
      <xdr:col>16</xdr:col>
      <xdr:colOff>1920240</xdr:colOff>
      <xdr:row>85</xdr:row>
      <xdr:rowOff>2574409</xdr:rowOff>
    </xdr:to>
    <xdr:pic>
      <xdr:nvPicPr>
        <xdr:cNvPr id="15" name="Imagen 14">
          <a:extLst>
            <a:ext uri="{FF2B5EF4-FFF2-40B4-BE49-F238E27FC236}">
              <a16:creationId xmlns:a16="http://schemas.microsoft.com/office/drawing/2014/main" id="{83639F2C-9312-41B0-8BEA-8027D3E50318}"/>
            </a:ext>
          </a:extLst>
        </xdr:cNvPr>
        <xdr:cNvPicPr>
          <a:picLocks noChangeAspect="1"/>
        </xdr:cNvPicPr>
      </xdr:nvPicPr>
      <xdr:blipFill>
        <a:blip xmlns:r="http://schemas.openxmlformats.org/officeDocument/2006/relationships" r:embed="rId12"/>
        <a:stretch>
          <a:fillRect/>
        </a:stretch>
      </xdr:blipFill>
      <xdr:spPr>
        <a:xfrm>
          <a:off x="20048220" y="45369480"/>
          <a:ext cx="1836420" cy="3275449"/>
        </a:xfrm>
        <a:prstGeom prst="rect">
          <a:avLst/>
        </a:prstGeom>
      </xdr:spPr>
    </xdr:pic>
    <xdr:clientData/>
  </xdr:twoCellAnchor>
  <xdr:twoCellAnchor editAs="oneCell">
    <xdr:from>
      <xdr:col>16</xdr:col>
      <xdr:colOff>1633817</xdr:colOff>
      <xdr:row>68</xdr:row>
      <xdr:rowOff>176658</xdr:rowOff>
    </xdr:from>
    <xdr:to>
      <xdr:col>16</xdr:col>
      <xdr:colOff>3143250</xdr:colOff>
      <xdr:row>74</xdr:row>
      <xdr:rowOff>519093</xdr:rowOff>
    </xdr:to>
    <xdr:pic>
      <xdr:nvPicPr>
        <xdr:cNvPr id="16" name="Imagen 15">
          <a:extLst>
            <a:ext uri="{FF2B5EF4-FFF2-40B4-BE49-F238E27FC236}">
              <a16:creationId xmlns:a16="http://schemas.microsoft.com/office/drawing/2014/main" id="{C9385226-3BEF-447B-BA66-16721848CA86}"/>
            </a:ext>
          </a:extLst>
        </xdr:cNvPr>
        <xdr:cNvPicPr>
          <a:picLocks noChangeAspect="1"/>
        </xdr:cNvPicPr>
      </xdr:nvPicPr>
      <xdr:blipFill>
        <a:blip xmlns:r="http://schemas.openxmlformats.org/officeDocument/2006/relationships" r:embed="rId13"/>
        <a:stretch>
          <a:fillRect/>
        </a:stretch>
      </xdr:blipFill>
      <xdr:spPr>
        <a:xfrm>
          <a:off x="21554674" y="37528265"/>
          <a:ext cx="1509433" cy="1403792"/>
        </a:xfrm>
        <a:prstGeom prst="rect">
          <a:avLst/>
        </a:prstGeom>
      </xdr:spPr>
    </xdr:pic>
    <xdr:clientData/>
  </xdr:twoCellAnchor>
  <xdr:twoCellAnchor editAs="oneCell">
    <xdr:from>
      <xdr:col>19</xdr:col>
      <xdr:colOff>1023556</xdr:colOff>
      <xdr:row>265</xdr:row>
      <xdr:rowOff>195149</xdr:rowOff>
    </xdr:from>
    <xdr:to>
      <xdr:col>19</xdr:col>
      <xdr:colOff>3735658</xdr:colOff>
      <xdr:row>265</xdr:row>
      <xdr:rowOff>1960757</xdr:rowOff>
    </xdr:to>
    <xdr:pic>
      <xdr:nvPicPr>
        <xdr:cNvPr id="17" name="Imagen 16">
          <a:extLst>
            <a:ext uri="{FF2B5EF4-FFF2-40B4-BE49-F238E27FC236}">
              <a16:creationId xmlns:a16="http://schemas.microsoft.com/office/drawing/2014/main" id="{B0FE71A9-6200-4C8E-A737-C624CDEE3697}"/>
            </a:ext>
          </a:extLst>
        </xdr:cNvPr>
        <xdr:cNvPicPr>
          <a:picLocks noChangeAspect="1"/>
        </xdr:cNvPicPr>
      </xdr:nvPicPr>
      <xdr:blipFill>
        <a:blip xmlns:r="http://schemas.openxmlformats.org/officeDocument/2006/relationships" r:embed="rId14"/>
        <a:stretch>
          <a:fillRect/>
        </a:stretch>
      </xdr:blipFill>
      <xdr:spPr>
        <a:xfrm>
          <a:off x="28260410" y="159248710"/>
          <a:ext cx="2712102" cy="1765608"/>
        </a:xfrm>
        <a:prstGeom prst="rect">
          <a:avLst/>
        </a:prstGeom>
      </xdr:spPr>
    </xdr:pic>
    <xdr:clientData/>
  </xdr:twoCellAnchor>
  <xdr:twoCellAnchor editAs="oneCell">
    <xdr:from>
      <xdr:col>19</xdr:col>
      <xdr:colOff>3067051</xdr:colOff>
      <xdr:row>222</xdr:row>
      <xdr:rowOff>1781176</xdr:rowOff>
    </xdr:from>
    <xdr:to>
      <xdr:col>19</xdr:col>
      <xdr:colOff>4784310</xdr:colOff>
      <xdr:row>222</xdr:row>
      <xdr:rowOff>3848100</xdr:rowOff>
    </xdr:to>
    <xdr:pic>
      <xdr:nvPicPr>
        <xdr:cNvPr id="18" name="Imagen 17">
          <a:extLst>
            <a:ext uri="{FF2B5EF4-FFF2-40B4-BE49-F238E27FC236}">
              <a16:creationId xmlns:a16="http://schemas.microsoft.com/office/drawing/2014/main" id="{F961E365-6A42-4801-9DC4-FF297C177881}"/>
            </a:ext>
          </a:extLst>
        </xdr:cNvPr>
        <xdr:cNvPicPr>
          <a:picLocks noChangeAspect="1"/>
        </xdr:cNvPicPr>
      </xdr:nvPicPr>
      <xdr:blipFill>
        <a:blip xmlns:r="http://schemas.openxmlformats.org/officeDocument/2006/relationships" r:embed="rId15"/>
        <a:stretch>
          <a:fillRect/>
        </a:stretch>
      </xdr:blipFill>
      <xdr:spPr>
        <a:xfrm>
          <a:off x="30232351" y="136540876"/>
          <a:ext cx="1717259" cy="2066924"/>
        </a:xfrm>
        <a:prstGeom prst="rect">
          <a:avLst/>
        </a:prstGeom>
      </xdr:spPr>
    </xdr:pic>
    <xdr:clientData/>
  </xdr:twoCellAnchor>
  <xdr:twoCellAnchor editAs="oneCell">
    <xdr:from>
      <xdr:col>19</xdr:col>
      <xdr:colOff>228600</xdr:colOff>
      <xdr:row>222</xdr:row>
      <xdr:rowOff>1733550</xdr:rowOff>
    </xdr:from>
    <xdr:to>
      <xdr:col>19</xdr:col>
      <xdr:colOff>2080055</xdr:colOff>
      <xdr:row>222</xdr:row>
      <xdr:rowOff>3962400</xdr:rowOff>
    </xdr:to>
    <xdr:pic>
      <xdr:nvPicPr>
        <xdr:cNvPr id="19" name="Imagen 18">
          <a:extLst>
            <a:ext uri="{FF2B5EF4-FFF2-40B4-BE49-F238E27FC236}">
              <a16:creationId xmlns:a16="http://schemas.microsoft.com/office/drawing/2014/main" id="{DEFCBFAF-5E27-459D-8E0D-5389403FFA1D}"/>
            </a:ext>
          </a:extLst>
        </xdr:cNvPr>
        <xdr:cNvPicPr>
          <a:picLocks noChangeAspect="1"/>
        </xdr:cNvPicPr>
      </xdr:nvPicPr>
      <xdr:blipFill>
        <a:blip xmlns:r="http://schemas.openxmlformats.org/officeDocument/2006/relationships" r:embed="rId16"/>
        <a:stretch>
          <a:fillRect/>
        </a:stretch>
      </xdr:blipFill>
      <xdr:spPr>
        <a:xfrm>
          <a:off x="27393900" y="136493250"/>
          <a:ext cx="1851455" cy="2228850"/>
        </a:xfrm>
        <a:prstGeom prst="rect">
          <a:avLst/>
        </a:prstGeom>
      </xdr:spPr>
    </xdr:pic>
    <xdr:clientData/>
  </xdr:twoCellAnchor>
  <xdr:twoCellAnchor editAs="oneCell">
    <xdr:from>
      <xdr:col>19</xdr:col>
      <xdr:colOff>176029</xdr:colOff>
      <xdr:row>248</xdr:row>
      <xdr:rowOff>960120</xdr:rowOff>
    </xdr:from>
    <xdr:to>
      <xdr:col>19</xdr:col>
      <xdr:colOff>1600200</xdr:colOff>
      <xdr:row>248</xdr:row>
      <xdr:rowOff>2891185</xdr:rowOff>
    </xdr:to>
    <xdr:pic>
      <xdr:nvPicPr>
        <xdr:cNvPr id="20" name="Imagen 19">
          <a:extLst>
            <a:ext uri="{FF2B5EF4-FFF2-40B4-BE49-F238E27FC236}">
              <a16:creationId xmlns:a16="http://schemas.microsoft.com/office/drawing/2014/main" id="{23980422-9827-47D9-9AE3-484732967F3E}"/>
            </a:ext>
          </a:extLst>
        </xdr:cNvPr>
        <xdr:cNvPicPr>
          <a:picLocks noChangeAspect="1"/>
        </xdr:cNvPicPr>
      </xdr:nvPicPr>
      <xdr:blipFill>
        <a:blip xmlns:r="http://schemas.openxmlformats.org/officeDocument/2006/relationships" r:embed="rId17"/>
        <a:stretch>
          <a:fillRect/>
        </a:stretch>
      </xdr:blipFill>
      <xdr:spPr>
        <a:xfrm>
          <a:off x="27470869" y="149092920"/>
          <a:ext cx="1424171" cy="1931065"/>
        </a:xfrm>
        <a:prstGeom prst="rect">
          <a:avLst/>
        </a:prstGeom>
      </xdr:spPr>
    </xdr:pic>
    <xdr:clientData/>
  </xdr:twoCellAnchor>
  <xdr:twoCellAnchor editAs="oneCell">
    <xdr:from>
      <xdr:col>19</xdr:col>
      <xdr:colOff>1669968</xdr:colOff>
      <xdr:row>248</xdr:row>
      <xdr:rowOff>942607</xdr:rowOff>
    </xdr:from>
    <xdr:to>
      <xdr:col>19</xdr:col>
      <xdr:colOff>3169920</xdr:colOff>
      <xdr:row>248</xdr:row>
      <xdr:rowOff>2865120</xdr:rowOff>
    </xdr:to>
    <xdr:pic>
      <xdr:nvPicPr>
        <xdr:cNvPr id="21" name="Imagen 20">
          <a:extLst>
            <a:ext uri="{FF2B5EF4-FFF2-40B4-BE49-F238E27FC236}">
              <a16:creationId xmlns:a16="http://schemas.microsoft.com/office/drawing/2014/main" id="{623ED416-E777-439E-9462-4E8C1E048A2A}"/>
            </a:ext>
          </a:extLst>
        </xdr:cNvPr>
        <xdr:cNvPicPr>
          <a:picLocks noChangeAspect="1"/>
        </xdr:cNvPicPr>
      </xdr:nvPicPr>
      <xdr:blipFill>
        <a:blip xmlns:r="http://schemas.openxmlformats.org/officeDocument/2006/relationships" r:embed="rId18"/>
        <a:stretch>
          <a:fillRect/>
        </a:stretch>
      </xdr:blipFill>
      <xdr:spPr>
        <a:xfrm>
          <a:off x="28964808" y="149075407"/>
          <a:ext cx="1499952" cy="1922513"/>
        </a:xfrm>
        <a:prstGeom prst="rect">
          <a:avLst/>
        </a:prstGeom>
      </xdr:spPr>
    </xdr:pic>
    <xdr:clientData/>
  </xdr:twoCellAnchor>
  <xdr:twoCellAnchor editAs="oneCell">
    <xdr:from>
      <xdr:col>19</xdr:col>
      <xdr:colOff>3352800</xdr:colOff>
      <xdr:row>248</xdr:row>
      <xdr:rowOff>891145</xdr:rowOff>
    </xdr:from>
    <xdr:to>
      <xdr:col>19</xdr:col>
      <xdr:colOff>4632960</xdr:colOff>
      <xdr:row>248</xdr:row>
      <xdr:rowOff>2860761</xdr:rowOff>
    </xdr:to>
    <xdr:pic>
      <xdr:nvPicPr>
        <xdr:cNvPr id="22" name="Imagen 21" descr="Texto, Carta&#10;&#10;El contenido generado por IA puede ser incorrecto.">
          <a:extLst>
            <a:ext uri="{FF2B5EF4-FFF2-40B4-BE49-F238E27FC236}">
              <a16:creationId xmlns:a16="http://schemas.microsoft.com/office/drawing/2014/main" id="{63C9B14B-3BC7-4743-B114-B9513DF52E50}"/>
            </a:ext>
          </a:extLst>
        </xdr:cNvPr>
        <xdr:cNvPicPr>
          <a:picLocks noChangeAspect="1"/>
        </xdr:cNvPicPr>
      </xdr:nvPicPr>
      <xdr:blipFill>
        <a:blip xmlns:r="http://schemas.openxmlformats.org/officeDocument/2006/relationships" r:embed="rId19"/>
        <a:stretch>
          <a:fillRect/>
        </a:stretch>
      </xdr:blipFill>
      <xdr:spPr>
        <a:xfrm>
          <a:off x="30647640" y="149023945"/>
          <a:ext cx="1280160" cy="1969616"/>
        </a:xfrm>
        <a:prstGeom prst="rect">
          <a:avLst/>
        </a:prstGeom>
      </xdr:spPr>
    </xdr:pic>
    <xdr:clientData/>
  </xdr:twoCellAnchor>
  <xdr:twoCellAnchor editAs="oneCell">
    <xdr:from>
      <xdr:col>19</xdr:col>
      <xdr:colOff>121919</xdr:colOff>
      <xdr:row>83</xdr:row>
      <xdr:rowOff>106680</xdr:rowOff>
    </xdr:from>
    <xdr:to>
      <xdr:col>19</xdr:col>
      <xdr:colOff>2316480</xdr:colOff>
      <xdr:row>85</xdr:row>
      <xdr:rowOff>2545080</xdr:rowOff>
    </xdr:to>
    <xdr:pic>
      <xdr:nvPicPr>
        <xdr:cNvPr id="23" name="Imagen 22">
          <a:extLst>
            <a:ext uri="{FF2B5EF4-FFF2-40B4-BE49-F238E27FC236}">
              <a16:creationId xmlns:a16="http://schemas.microsoft.com/office/drawing/2014/main" id="{3F4AE764-3A6E-451D-875A-6ACC868E029B}"/>
            </a:ext>
          </a:extLst>
        </xdr:cNvPr>
        <xdr:cNvPicPr>
          <a:picLocks noChangeAspect="1"/>
        </xdr:cNvPicPr>
      </xdr:nvPicPr>
      <xdr:blipFill>
        <a:blip xmlns:r="http://schemas.openxmlformats.org/officeDocument/2006/relationships" r:embed="rId20"/>
        <a:stretch>
          <a:fillRect/>
        </a:stretch>
      </xdr:blipFill>
      <xdr:spPr>
        <a:xfrm>
          <a:off x="27416759" y="45796200"/>
          <a:ext cx="2194561" cy="2819400"/>
        </a:xfrm>
        <a:prstGeom prst="rect">
          <a:avLst/>
        </a:prstGeom>
      </xdr:spPr>
    </xdr:pic>
    <xdr:clientData/>
  </xdr:twoCellAnchor>
  <xdr:twoCellAnchor editAs="oneCell">
    <xdr:from>
      <xdr:col>19</xdr:col>
      <xdr:colOff>2574198</xdr:colOff>
      <xdr:row>83</xdr:row>
      <xdr:rowOff>121919</xdr:rowOff>
    </xdr:from>
    <xdr:to>
      <xdr:col>19</xdr:col>
      <xdr:colOff>4831080</xdr:colOff>
      <xdr:row>85</xdr:row>
      <xdr:rowOff>2545080</xdr:rowOff>
    </xdr:to>
    <xdr:pic>
      <xdr:nvPicPr>
        <xdr:cNvPr id="24" name="Imagen 23">
          <a:extLst>
            <a:ext uri="{FF2B5EF4-FFF2-40B4-BE49-F238E27FC236}">
              <a16:creationId xmlns:a16="http://schemas.microsoft.com/office/drawing/2014/main" id="{62EF9D82-4AFD-48B1-85C9-7ECBE34A8A2C}"/>
            </a:ext>
          </a:extLst>
        </xdr:cNvPr>
        <xdr:cNvPicPr>
          <a:picLocks noChangeAspect="1"/>
        </xdr:cNvPicPr>
      </xdr:nvPicPr>
      <xdr:blipFill>
        <a:blip xmlns:r="http://schemas.openxmlformats.org/officeDocument/2006/relationships" r:embed="rId21"/>
        <a:stretch>
          <a:fillRect/>
        </a:stretch>
      </xdr:blipFill>
      <xdr:spPr>
        <a:xfrm>
          <a:off x="29869038" y="45811439"/>
          <a:ext cx="2256882" cy="2804161"/>
        </a:xfrm>
        <a:prstGeom prst="rect">
          <a:avLst/>
        </a:prstGeom>
      </xdr:spPr>
    </xdr:pic>
    <xdr:clientData/>
  </xdr:twoCellAnchor>
  <xdr:twoCellAnchor editAs="oneCell">
    <xdr:from>
      <xdr:col>19</xdr:col>
      <xdr:colOff>1464129</xdr:colOff>
      <xdr:row>69</xdr:row>
      <xdr:rowOff>9837</xdr:rowOff>
    </xdr:from>
    <xdr:to>
      <xdr:col>19</xdr:col>
      <xdr:colOff>3374571</xdr:colOff>
      <xdr:row>74</xdr:row>
      <xdr:rowOff>620049</xdr:rowOff>
    </xdr:to>
    <xdr:pic>
      <xdr:nvPicPr>
        <xdr:cNvPr id="25" name="Imagen 24">
          <a:extLst>
            <a:ext uri="{FF2B5EF4-FFF2-40B4-BE49-F238E27FC236}">
              <a16:creationId xmlns:a16="http://schemas.microsoft.com/office/drawing/2014/main" id="{9E050F16-BCA2-4074-AD5A-FEBAD8369E64}"/>
            </a:ext>
          </a:extLst>
        </xdr:cNvPr>
        <xdr:cNvPicPr>
          <a:picLocks noChangeAspect="1"/>
        </xdr:cNvPicPr>
      </xdr:nvPicPr>
      <xdr:blipFill>
        <a:blip xmlns:r="http://schemas.openxmlformats.org/officeDocument/2006/relationships" r:embed="rId22"/>
        <a:stretch>
          <a:fillRect/>
        </a:stretch>
      </xdr:blipFill>
      <xdr:spPr>
        <a:xfrm>
          <a:off x="28705629" y="37538337"/>
          <a:ext cx="1910442" cy="1494676"/>
        </a:xfrm>
        <a:prstGeom prst="rect">
          <a:avLst/>
        </a:prstGeom>
      </xdr:spPr>
    </xdr:pic>
    <xdr:clientData/>
  </xdr:twoCellAnchor>
  <xdr:twoCellAnchor editAs="oneCell">
    <xdr:from>
      <xdr:col>22</xdr:col>
      <xdr:colOff>129540</xdr:colOff>
      <xdr:row>143</xdr:row>
      <xdr:rowOff>1396902</xdr:rowOff>
    </xdr:from>
    <xdr:to>
      <xdr:col>22</xdr:col>
      <xdr:colOff>5324122</xdr:colOff>
      <xdr:row>143</xdr:row>
      <xdr:rowOff>3142048</xdr:rowOff>
    </xdr:to>
    <xdr:pic>
      <xdr:nvPicPr>
        <xdr:cNvPr id="26" name="Imagen 25">
          <a:extLst>
            <a:ext uri="{FF2B5EF4-FFF2-40B4-BE49-F238E27FC236}">
              <a16:creationId xmlns:a16="http://schemas.microsoft.com/office/drawing/2014/main" id="{ACBB5F6D-D3F3-4D56-8010-291371617F78}"/>
            </a:ext>
          </a:extLst>
        </xdr:cNvPr>
        <xdr:cNvPicPr>
          <a:picLocks noChangeAspect="1"/>
        </xdr:cNvPicPr>
      </xdr:nvPicPr>
      <xdr:blipFill>
        <a:blip xmlns:r="http://schemas.openxmlformats.org/officeDocument/2006/relationships" r:embed="rId23"/>
        <a:stretch>
          <a:fillRect/>
        </a:stretch>
      </xdr:blipFill>
      <xdr:spPr>
        <a:xfrm>
          <a:off x="35364420" y="77703582"/>
          <a:ext cx="5194582" cy="1745146"/>
        </a:xfrm>
        <a:prstGeom prst="rect">
          <a:avLst/>
        </a:prstGeom>
      </xdr:spPr>
    </xdr:pic>
    <xdr:clientData/>
  </xdr:twoCellAnchor>
  <xdr:twoCellAnchor editAs="oneCell">
    <xdr:from>
      <xdr:col>22</xdr:col>
      <xdr:colOff>231320</xdr:colOff>
      <xdr:row>268</xdr:row>
      <xdr:rowOff>1047751</xdr:rowOff>
    </xdr:from>
    <xdr:to>
      <xdr:col>23</xdr:col>
      <xdr:colOff>222067</xdr:colOff>
      <xdr:row>269</xdr:row>
      <xdr:rowOff>266830</xdr:rowOff>
    </xdr:to>
    <xdr:pic>
      <xdr:nvPicPr>
        <xdr:cNvPr id="27" name="Imagen 26">
          <a:extLst>
            <a:ext uri="{FF2B5EF4-FFF2-40B4-BE49-F238E27FC236}">
              <a16:creationId xmlns:a16="http://schemas.microsoft.com/office/drawing/2014/main" id="{16E20FCB-8103-4338-B99B-61AA2E88E36C}"/>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9123800" y="164786311"/>
          <a:ext cx="5347607" cy="9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95251</xdr:colOff>
      <xdr:row>269</xdr:row>
      <xdr:rowOff>136073</xdr:rowOff>
    </xdr:from>
    <xdr:to>
      <xdr:col>23</xdr:col>
      <xdr:colOff>194855</xdr:colOff>
      <xdr:row>269</xdr:row>
      <xdr:rowOff>726409</xdr:rowOff>
    </xdr:to>
    <xdr:pic>
      <xdr:nvPicPr>
        <xdr:cNvPr id="28" name="Imagen 27">
          <a:extLst>
            <a:ext uri="{FF2B5EF4-FFF2-40B4-BE49-F238E27FC236}">
              <a16:creationId xmlns:a16="http://schemas.microsoft.com/office/drawing/2014/main" id="{C80EF1EA-E773-46C9-B10F-EA810D0FD978}"/>
            </a:ext>
          </a:extLst>
        </xdr:cNvPr>
        <xdr:cNvPicPr>
          <a:picLocks noChangeAspect="1"/>
        </xdr:cNvPicPr>
      </xdr:nvPicPr>
      <xdr:blipFill>
        <a:blip xmlns:r="http://schemas.openxmlformats.org/officeDocument/2006/relationships" r:embed="rId25"/>
        <a:stretch>
          <a:fillRect/>
        </a:stretch>
      </xdr:blipFill>
      <xdr:spPr>
        <a:xfrm>
          <a:off x="38987731" y="165596753"/>
          <a:ext cx="5456464" cy="590336"/>
        </a:xfrm>
        <a:prstGeom prst="rect">
          <a:avLst/>
        </a:prstGeom>
      </xdr:spPr>
    </xdr:pic>
    <xdr:clientData/>
  </xdr:twoCellAnchor>
  <xdr:twoCellAnchor editAs="oneCell">
    <xdr:from>
      <xdr:col>22</xdr:col>
      <xdr:colOff>381000</xdr:colOff>
      <xdr:row>273</xdr:row>
      <xdr:rowOff>557893</xdr:rowOff>
    </xdr:from>
    <xdr:to>
      <xdr:col>23</xdr:col>
      <xdr:colOff>17961</xdr:colOff>
      <xdr:row>273</xdr:row>
      <xdr:rowOff>1441726</xdr:rowOff>
    </xdr:to>
    <xdr:pic>
      <xdr:nvPicPr>
        <xdr:cNvPr id="29" name="Imagen 28">
          <a:extLst>
            <a:ext uri="{FF2B5EF4-FFF2-40B4-BE49-F238E27FC236}">
              <a16:creationId xmlns:a16="http://schemas.microsoft.com/office/drawing/2014/main" id="{048BC3FC-49DF-4966-95A3-D2A8D8A9974D}"/>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9273480" y="167946433"/>
          <a:ext cx="4993821" cy="883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176894</xdr:colOff>
      <xdr:row>273</xdr:row>
      <xdr:rowOff>1279072</xdr:rowOff>
    </xdr:from>
    <xdr:to>
      <xdr:col>22</xdr:col>
      <xdr:colOff>5320393</xdr:colOff>
      <xdr:row>273</xdr:row>
      <xdr:rowOff>1959427</xdr:rowOff>
    </xdr:to>
    <xdr:pic>
      <xdr:nvPicPr>
        <xdr:cNvPr id="30" name="Imagen 29">
          <a:extLst>
            <a:ext uri="{FF2B5EF4-FFF2-40B4-BE49-F238E27FC236}">
              <a16:creationId xmlns:a16="http://schemas.microsoft.com/office/drawing/2014/main" id="{E8E39573-959A-477C-BE2E-95AB2A98BF74}"/>
            </a:ext>
          </a:extLst>
        </xdr:cNvPr>
        <xdr:cNvPicPr>
          <a:picLocks noChangeAspect="1"/>
        </xdr:cNvPicPr>
      </xdr:nvPicPr>
      <xdr:blipFill>
        <a:blip xmlns:r="http://schemas.openxmlformats.org/officeDocument/2006/relationships" r:embed="rId25"/>
        <a:stretch>
          <a:fillRect/>
        </a:stretch>
      </xdr:blipFill>
      <xdr:spPr>
        <a:xfrm>
          <a:off x="39069374" y="168667612"/>
          <a:ext cx="5143499" cy="680355"/>
        </a:xfrm>
        <a:prstGeom prst="rect">
          <a:avLst/>
        </a:prstGeom>
      </xdr:spPr>
    </xdr:pic>
    <xdr:clientData/>
  </xdr:twoCellAnchor>
  <xdr:twoCellAnchor editAs="oneCell">
    <xdr:from>
      <xdr:col>22</xdr:col>
      <xdr:colOff>155387</xdr:colOff>
      <xdr:row>209</xdr:row>
      <xdr:rowOff>2177428</xdr:rowOff>
    </xdr:from>
    <xdr:to>
      <xdr:col>22</xdr:col>
      <xdr:colOff>5016694</xdr:colOff>
      <xdr:row>209</xdr:row>
      <xdr:rowOff>3785544</xdr:rowOff>
    </xdr:to>
    <xdr:pic>
      <xdr:nvPicPr>
        <xdr:cNvPr id="31" name="Imagen 30">
          <a:extLst>
            <a:ext uri="{FF2B5EF4-FFF2-40B4-BE49-F238E27FC236}">
              <a16:creationId xmlns:a16="http://schemas.microsoft.com/office/drawing/2014/main" id="{5EC500C7-B0DC-4BF3-AA25-F50921ACCD28}"/>
            </a:ext>
          </a:extLst>
        </xdr:cNvPr>
        <xdr:cNvPicPr>
          <a:picLocks noChangeAspect="1"/>
        </xdr:cNvPicPr>
      </xdr:nvPicPr>
      <xdr:blipFill>
        <a:blip xmlns:r="http://schemas.openxmlformats.org/officeDocument/2006/relationships" r:embed="rId27"/>
        <a:stretch>
          <a:fillRect/>
        </a:stretch>
      </xdr:blipFill>
      <xdr:spPr>
        <a:xfrm flipH="1">
          <a:off x="35309607" y="124208940"/>
          <a:ext cx="4861307" cy="1608116"/>
        </a:xfrm>
        <a:prstGeom prst="rect">
          <a:avLst/>
        </a:prstGeom>
      </xdr:spPr>
    </xdr:pic>
    <xdr:clientData/>
  </xdr:twoCellAnchor>
  <xdr:twoCellAnchor editAs="oneCell">
    <xdr:from>
      <xdr:col>16</xdr:col>
      <xdr:colOff>91440</xdr:colOff>
      <xdr:row>262</xdr:row>
      <xdr:rowOff>0</xdr:rowOff>
    </xdr:from>
    <xdr:to>
      <xdr:col>16</xdr:col>
      <xdr:colOff>4907280</xdr:colOff>
      <xdr:row>265</xdr:row>
      <xdr:rowOff>1844040</xdr:rowOff>
    </xdr:to>
    <xdr:pic>
      <xdr:nvPicPr>
        <xdr:cNvPr id="32" name="Imagen 31">
          <a:extLst>
            <a:ext uri="{FF2B5EF4-FFF2-40B4-BE49-F238E27FC236}">
              <a16:creationId xmlns:a16="http://schemas.microsoft.com/office/drawing/2014/main" id="{FD7B75C8-2635-4337-AC51-9A24C1E19882}"/>
            </a:ext>
          </a:extLst>
        </xdr:cNvPr>
        <xdr:cNvPicPr>
          <a:picLocks noChangeAspect="1"/>
        </xdr:cNvPicPr>
      </xdr:nvPicPr>
      <xdr:blipFill>
        <a:blip xmlns:r="http://schemas.openxmlformats.org/officeDocument/2006/relationships" r:embed="rId28"/>
        <a:stretch>
          <a:fillRect/>
        </a:stretch>
      </xdr:blipFill>
      <xdr:spPr>
        <a:xfrm>
          <a:off x="20055840" y="159959040"/>
          <a:ext cx="4815840" cy="2392680"/>
        </a:xfrm>
        <a:prstGeom prst="rect">
          <a:avLst/>
        </a:prstGeom>
      </xdr:spPr>
    </xdr:pic>
    <xdr:clientData/>
  </xdr:twoCellAnchor>
  <xdr:twoCellAnchor editAs="oneCell">
    <xdr:from>
      <xdr:col>22</xdr:col>
      <xdr:colOff>472440</xdr:colOff>
      <xdr:row>264</xdr:row>
      <xdr:rowOff>52486</xdr:rowOff>
    </xdr:from>
    <xdr:to>
      <xdr:col>22</xdr:col>
      <xdr:colOff>4987290</xdr:colOff>
      <xdr:row>265</xdr:row>
      <xdr:rowOff>2029460</xdr:rowOff>
    </xdr:to>
    <xdr:pic>
      <xdr:nvPicPr>
        <xdr:cNvPr id="33" name="Imagen 32">
          <a:extLst>
            <a:ext uri="{FF2B5EF4-FFF2-40B4-BE49-F238E27FC236}">
              <a16:creationId xmlns:a16="http://schemas.microsoft.com/office/drawing/2014/main" id="{503BDFEC-C3A0-4218-A41D-340FB284629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5707320" y="160377286"/>
          <a:ext cx="4514850" cy="2159854"/>
        </a:xfrm>
        <a:prstGeom prst="rect">
          <a:avLst/>
        </a:prstGeom>
        <a:noFill/>
        <a:ln>
          <a:noFill/>
        </a:ln>
      </xdr:spPr>
    </xdr:pic>
    <xdr:clientData/>
  </xdr:twoCellAnchor>
  <xdr:twoCellAnchor editAs="oneCell">
    <xdr:from>
      <xdr:col>22</xdr:col>
      <xdr:colOff>2621280</xdr:colOff>
      <xdr:row>189</xdr:row>
      <xdr:rowOff>2346960</xdr:rowOff>
    </xdr:from>
    <xdr:to>
      <xdr:col>22</xdr:col>
      <xdr:colOff>5284470</xdr:colOff>
      <xdr:row>189</xdr:row>
      <xdr:rowOff>5030470</xdr:rowOff>
    </xdr:to>
    <xdr:pic>
      <xdr:nvPicPr>
        <xdr:cNvPr id="11" name="Image 48">
          <a:extLst>
            <a:ext uri="{FF2B5EF4-FFF2-40B4-BE49-F238E27FC236}">
              <a16:creationId xmlns:a16="http://schemas.microsoft.com/office/drawing/2014/main" id="{31DC7FE3-4216-999F-ECF1-2C824D99C6FB}"/>
            </a:ext>
          </a:extLst>
        </xdr:cNvPr>
        <xdr:cNvPicPr>
          <a:picLocks/>
        </xdr:cNvPicPr>
      </xdr:nvPicPr>
      <xdr:blipFill>
        <a:blip xmlns:r="http://schemas.openxmlformats.org/officeDocument/2006/relationships" r:embed="rId30" cstate="print"/>
        <a:stretch>
          <a:fillRect/>
        </a:stretch>
      </xdr:blipFill>
      <xdr:spPr>
        <a:xfrm>
          <a:off x="37856160" y="106299000"/>
          <a:ext cx="2663190" cy="2683510"/>
        </a:xfrm>
        <a:prstGeom prst="rect">
          <a:avLst/>
        </a:prstGeom>
      </xdr:spPr>
    </xdr:pic>
    <xdr:clientData/>
  </xdr:twoCellAnchor>
  <xdr:twoCellAnchor editAs="oneCell">
    <xdr:from>
      <xdr:col>22</xdr:col>
      <xdr:colOff>198120</xdr:colOff>
      <xdr:row>185</xdr:row>
      <xdr:rowOff>91440</xdr:rowOff>
    </xdr:from>
    <xdr:to>
      <xdr:col>22</xdr:col>
      <xdr:colOff>2880995</xdr:colOff>
      <xdr:row>189</xdr:row>
      <xdr:rowOff>2040890</xdr:rowOff>
    </xdr:to>
    <xdr:pic>
      <xdr:nvPicPr>
        <xdr:cNvPr id="34" name="Image 47">
          <a:extLst>
            <a:ext uri="{FF2B5EF4-FFF2-40B4-BE49-F238E27FC236}">
              <a16:creationId xmlns:a16="http://schemas.microsoft.com/office/drawing/2014/main" id="{DC125B45-32FE-97EC-49CF-611F6B4E0168}"/>
            </a:ext>
          </a:extLst>
        </xdr:cNvPr>
        <xdr:cNvPicPr>
          <a:picLocks/>
        </xdr:cNvPicPr>
      </xdr:nvPicPr>
      <xdr:blipFill>
        <a:blip xmlns:r="http://schemas.openxmlformats.org/officeDocument/2006/relationships" r:embed="rId31" cstate="print"/>
        <a:stretch>
          <a:fillRect/>
        </a:stretch>
      </xdr:blipFill>
      <xdr:spPr>
        <a:xfrm>
          <a:off x="35433000" y="103311960"/>
          <a:ext cx="2682875" cy="2680970"/>
        </a:xfrm>
        <a:prstGeom prst="rect">
          <a:avLst/>
        </a:prstGeom>
      </xdr:spPr>
    </xdr:pic>
    <xdr:clientData/>
  </xdr:twoCellAnchor>
  <xdr:twoCellAnchor editAs="oneCell">
    <xdr:from>
      <xdr:col>22</xdr:col>
      <xdr:colOff>899160</xdr:colOff>
      <xdr:row>50</xdr:row>
      <xdr:rowOff>30480</xdr:rowOff>
    </xdr:from>
    <xdr:to>
      <xdr:col>22</xdr:col>
      <xdr:colOff>4297679</xdr:colOff>
      <xdr:row>51</xdr:row>
      <xdr:rowOff>2103120</xdr:rowOff>
    </xdr:to>
    <xdr:pic>
      <xdr:nvPicPr>
        <xdr:cNvPr id="35" name="Imagen 34">
          <a:extLst>
            <a:ext uri="{FF2B5EF4-FFF2-40B4-BE49-F238E27FC236}">
              <a16:creationId xmlns:a16="http://schemas.microsoft.com/office/drawing/2014/main" id="{333B0FDE-06FB-E3F4-958B-84A70D83406B}"/>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6134040" y="26715720"/>
          <a:ext cx="3398519" cy="2255520"/>
        </a:xfrm>
        <a:prstGeom prst="rect">
          <a:avLst/>
        </a:prstGeom>
        <a:noFill/>
        <a:ln>
          <a:noFill/>
        </a:ln>
      </xdr:spPr>
    </xdr:pic>
    <xdr:clientData/>
  </xdr:twoCellAnchor>
  <xdr:twoCellAnchor editAs="oneCell">
    <xdr:from>
      <xdr:col>22</xdr:col>
      <xdr:colOff>585107</xdr:colOff>
      <xdr:row>225</xdr:row>
      <xdr:rowOff>108857</xdr:rowOff>
    </xdr:from>
    <xdr:to>
      <xdr:col>22</xdr:col>
      <xdr:colOff>4699001</xdr:colOff>
      <xdr:row>225</xdr:row>
      <xdr:rowOff>1978477</xdr:rowOff>
    </xdr:to>
    <xdr:pic>
      <xdr:nvPicPr>
        <xdr:cNvPr id="36" name="Gráfico 35">
          <a:extLst>
            <a:ext uri="{FF2B5EF4-FFF2-40B4-BE49-F238E27FC236}">
              <a16:creationId xmlns:a16="http://schemas.microsoft.com/office/drawing/2014/main" id="{66F57E32-B8FD-472F-94C4-A3948CCF4DE0}"/>
            </a:ext>
          </a:extLst>
        </xdr:cNvPr>
        <xdr:cNvPicPr>
          <a:picLocks noChangeAspect="1"/>
        </xdr:cNvPicPr>
      </xdr:nvPicPr>
      <xdr:blipFill>
        <a:blip xmlns:r="http://schemas.openxmlformats.org/officeDocument/2006/relationships" r:embed="rId33">
          <a:extLst>
            <a:ext uri="{96DAC541-7B7A-43D3-8B79-37D633B846F1}">
              <asvg:svgBlip xmlns:asvg="http://schemas.microsoft.com/office/drawing/2016/SVG/main" r:embed="rId34"/>
            </a:ext>
          </a:extLst>
        </a:blip>
        <a:stretch>
          <a:fillRect/>
        </a:stretch>
      </xdr:blipFill>
      <xdr:spPr>
        <a:xfrm>
          <a:off x="35759571" y="138956143"/>
          <a:ext cx="4113894" cy="1869620"/>
        </a:xfrm>
        <a:prstGeom prst="rect">
          <a:avLst/>
        </a:prstGeom>
      </xdr:spPr>
    </xdr:pic>
    <xdr:clientData/>
  </xdr:twoCellAnchor>
  <xdr:twoCellAnchor editAs="oneCell">
    <xdr:from>
      <xdr:col>22</xdr:col>
      <xdr:colOff>326572</xdr:colOff>
      <xdr:row>248</xdr:row>
      <xdr:rowOff>1006928</xdr:rowOff>
    </xdr:from>
    <xdr:to>
      <xdr:col>22</xdr:col>
      <xdr:colOff>2190751</xdr:colOff>
      <xdr:row>248</xdr:row>
      <xdr:rowOff>2843893</xdr:rowOff>
    </xdr:to>
    <xdr:pic>
      <xdr:nvPicPr>
        <xdr:cNvPr id="37" name="Imagen 36">
          <a:extLst>
            <a:ext uri="{FF2B5EF4-FFF2-40B4-BE49-F238E27FC236}">
              <a16:creationId xmlns:a16="http://schemas.microsoft.com/office/drawing/2014/main" id="{16CF0118-8620-4117-8B0C-93DD8041E2D0}"/>
            </a:ext>
          </a:extLst>
        </xdr:cNvPr>
        <xdr:cNvPicPr>
          <a:picLocks noChangeAspect="1"/>
        </xdr:cNvPicPr>
      </xdr:nvPicPr>
      <xdr:blipFill>
        <a:blip xmlns:r="http://schemas.openxmlformats.org/officeDocument/2006/relationships" r:embed="rId35"/>
        <a:stretch>
          <a:fillRect/>
        </a:stretch>
      </xdr:blipFill>
      <xdr:spPr>
        <a:xfrm>
          <a:off x="35501036" y="149283964"/>
          <a:ext cx="1864179" cy="1836965"/>
        </a:xfrm>
        <a:prstGeom prst="rect">
          <a:avLst/>
        </a:prstGeom>
      </xdr:spPr>
    </xdr:pic>
    <xdr:clientData/>
  </xdr:twoCellAnchor>
  <xdr:twoCellAnchor editAs="oneCell">
    <xdr:from>
      <xdr:col>22</xdr:col>
      <xdr:colOff>2394857</xdr:colOff>
      <xdr:row>248</xdr:row>
      <xdr:rowOff>1034143</xdr:rowOff>
    </xdr:from>
    <xdr:to>
      <xdr:col>22</xdr:col>
      <xdr:colOff>4340678</xdr:colOff>
      <xdr:row>248</xdr:row>
      <xdr:rowOff>2846853</xdr:rowOff>
    </xdr:to>
    <xdr:pic>
      <xdr:nvPicPr>
        <xdr:cNvPr id="38" name="Imagen 37">
          <a:extLst>
            <a:ext uri="{FF2B5EF4-FFF2-40B4-BE49-F238E27FC236}">
              <a16:creationId xmlns:a16="http://schemas.microsoft.com/office/drawing/2014/main" id="{1943D348-7D37-4733-905B-440FF4AC4364}"/>
            </a:ext>
          </a:extLst>
        </xdr:cNvPr>
        <xdr:cNvPicPr>
          <a:picLocks noChangeAspect="1"/>
        </xdr:cNvPicPr>
      </xdr:nvPicPr>
      <xdr:blipFill>
        <a:blip xmlns:r="http://schemas.openxmlformats.org/officeDocument/2006/relationships" r:embed="rId36"/>
        <a:stretch>
          <a:fillRect/>
        </a:stretch>
      </xdr:blipFill>
      <xdr:spPr>
        <a:xfrm>
          <a:off x="37569321" y="149311179"/>
          <a:ext cx="1945821" cy="1812710"/>
        </a:xfrm>
        <a:prstGeom prst="rect">
          <a:avLst/>
        </a:prstGeom>
      </xdr:spPr>
    </xdr:pic>
    <xdr:clientData/>
  </xdr:twoCellAnchor>
  <xdr:twoCellAnchor editAs="oneCell">
    <xdr:from>
      <xdr:col>22</xdr:col>
      <xdr:colOff>707571</xdr:colOff>
      <xdr:row>251</xdr:row>
      <xdr:rowOff>2721427</xdr:rowOff>
    </xdr:from>
    <xdr:to>
      <xdr:col>22</xdr:col>
      <xdr:colOff>4626429</xdr:colOff>
      <xdr:row>251</xdr:row>
      <xdr:rowOff>4385808</xdr:rowOff>
    </xdr:to>
    <xdr:pic>
      <xdr:nvPicPr>
        <xdr:cNvPr id="39" name="Imagen 38">
          <a:extLst>
            <a:ext uri="{FF2B5EF4-FFF2-40B4-BE49-F238E27FC236}">
              <a16:creationId xmlns:a16="http://schemas.microsoft.com/office/drawing/2014/main" id="{B09D09B0-5BE3-4074-A31F-70BDAB59D82D}"/>
            </a:ext>
          </a:extLst>
        </xdr:cNvPr>
        <xdr:cNvPicPr>
          <a:picLocks noChangeAspect="1"/>
        </xdr:cNvPicPr>
      </xdr:nvPicPr>
      <xdr:blipFill>
        <a:blip xmlns:r="http://schemas.openxmlformats.org/officeDocument/2006/relationships" r:embed="rId37"/>
        <a:stretch>
          <a:fillRect/>
        </a:stretch>
      </xdr:blipFill>
      <xdr:spPr>
        <a:xfrm>
          <a:off x="35882035" y="154359427"/>
          <a:ext cx="3918858" cy="1664381"/>
        </a:xfrm>
        <a:prstGeom prst="rect">
          <a:avLst/>
        </a:prstGeom>
      </xdr:spPr>
    </xdr:pic>
    <xdr:clientData/>
  </xdr:twoCellAnchor>
  <xdr:twoCellAnchor editAs="oneCell">
    <xdr:from>
      <xdr:col>22</xdr:col>
      <xdr:colOff>503464</xdr:colOff>
      <xdr:row>251</xdr:row>
      <xdr:rowOff>639535</xdr:rowOff>
    </xdr:from>
    <xdr:to>
      <xdr:col>22</xdr:col>
      <xdr:colOff>4844143</xdr:colOff>
      <xdr:row>251</xdr:row>
      <xdr:rowOff>2577699</xdr:rowOff>
    </xdr:to>
    <xdr:pic>
      <xdr:nvPicPr>
        <xdr:cNvPr id="40" name="Imagen 39">
          <a:extLst>
            <a:ext uri="{FF2B5EF4-FFF2-40B4-BE49-F238E27FC236}">
              <a16:creationId xmlns:a16="http://schemas.microsoft.com/office/drawing/2014/main" id="{C59A0CB8-C2B7-4C91-9C49-8EF05F5E9129}"/>
            </a:ext>
          </a:extLst>
        </xdr:cNvPr>
        <xdr:cNvPicPr>
          <a:picLocks noChangeAspect="1"/>
        </xdr:cNvPicPr>
      </xdr:nvPicPr>
      <xdr:blipFill>
        <a:blip xmlns:r="http://schemas.openxmlformats.org/officeDocument/2006/relationships" r:embed="rId38"/>
        <a:stretch>
          <a:fillRect/>
        </a:stretch>
      </xdr:blipFill>
      <xdr:spPr>
        <a:xfrm>
          <a:off x="35677928" y="152277535"/>
          <a:ext cx="4340679" cy="1938164"/>
        </a:xfrm>
        <a:prstGeom prst="rect">
          <a:avLst/>
        </a:prstGeom>
      </xdr:spPr>
    </xdr:pic>
    <xdr:clientData/>
  </xdr:twoCellAnchor>
  <xdr:twoCellAnchor editAs="oneCell">
    <xdr:from>
      <xdr:col>22</xdr:col>
      <xdr:colOff>95250</xdr:colOff>
      <xdr:row>256</xdr:row>
      <xdr:rowOff>163285</xdr:rowOff>
    </xdr:from>
    <xdr:to>
      <xdr:col>22</xdr:col>
      <xdr:colOff>2193753</xdr:colOff>
      <xdr:row>256</xdr:row>
      <xdr:rowOff>1401536</xdr:rowOff>
    </xdr:to>
    <xdr:pic>
      <xdr:nvPicPr>
        <xdr:cNvPr id="41" name="Imagen 40">
          <a:extLst>
            <a:ext uri="{FF2B5EF4-FFF2-40B4-BE49-F238E27FC236}">
              <a16:creationId xmlns:a16="http://schemas.microsoft.com/office/drawing/2014/main" id="{84DD20C5-B1D6-4703-924F-ADECB1971B7D}"/>
            </a:ext>
          </a:extLst>
        </xdr:cNvPr>
        <xdr:cNvPicPr>
          <a:picLocks noChangeAspect="1"/>
        </xdr:cNvPicPr>
      </xdr:nvPicPr>
      <xdr:blipFill>
        <a:blip xmlns:r="http://schemas.openxmlformats.org/officeDocument/2006/relationships" r:embed="rId39"/>
        <a:stretch>
          <a:fillRect/>
        </a:stretch>
      </xdr:blipFill>
      <xdr:spPr>
        <a:xfrm>
          <a:off x="35269714" y="157026428"/>
          <a:ext cx="2098503" cy="1238251"/>
        </a:xfrm>
        <a:prstGeom prst="rect">
          <a:avLst/>
        </a:prstGeom>
      </xdr:spPr>
    </xdr:pic>
    <xdr:clientData/>
  </xdr:twoCellAnchor>
  <xdr:twoCellAnchor editAs="oneCell">
    <xdr:from>
      <xdr:col>22</xdr:col>
      <xdr:colOff>2299608</xdr:colOff>
      <xdr:row>256</xdr:row>
      <xdr:rowOff>258537</xdr:rowOff>
    </xdr:from>
    <xdr:to>
      <xdr:col>22</xdr:col>
      <xdr:colOff>3718952</xdr:colOff>
      <xdr:row>256</xdr:row>
      <xdr:rowOff>1306286</xdr:rowOff>
    </xdr:to>
    <xdr:pic>
      <xdr:nvPicPr>
        <xdr:cNvPr id="42" name="Imagen 41">
          <a:extLst>
            <a:ext uri="{FF2B5EF4-FFF2-40B4-BE49-F238E27FC236}">
              <a16:creationId xmlns:a16="http://schemas.microsoft.com/office/drawing/2014/main" id="{F63495B5-6326-4DD5-84A5-274F337CF999}"/>
            </a:ext>
          </a:extLst>
        </xdr:cNvPr>
        <xdr:cNvPicPr>
          <a:picLocks noChangeAspect="1"/>
        </xdr:cNvPicPr>
      </xdr:nvPicPr>
      <xdr:blipFill>
        <a:blip xmlns:r="http://schemas.openxmlformats.org/officeDocument/2006/relationships" r:embed="rId40"/>
        <a:stretch>
          <a:fillRect/>
        </a:stretch>
      </xdr:blipFill>
      <xdr:spPr>
        <a:xfrm>
          <a:off x="37474072" y="157121680"/>
          <a:ext cx="1419344" cy="1047749"/>
        </a:xfrm>
        <a:prstGeom prst="rect">
          <a:avLst/>
        </a:prstGeom>
      </xdr:spPr>
    </xdr:pic>
    <xdr:clientData/>
  </xdr:twoCellAnchor>
  <xdr:twoCellAnchor editAs="oneCell">
    <xdr:from>
      <xdr:col>22</xdr:col>
      <xdr:colOff>3823608</xdr:colOff>
      <xdr:row>256</xdr:row>
      <xdr:rowOff>272143</xdr:rowOff>
    </xdr:from>
    <xdr:to>
      <xdr:col>22</xdr:col>
      <xdr:colOff>5249477</xdr:colOff>
      <xdr:row>256</xdr:row>
      <xdr:rowOff>1319894</xdr:rowOff>
    </xdr:to>
    <xdr:pic>
      <xdr:nvPicPr>
        <xdr:cNvPr id="43" name="Imagen 42">
          <a:extLst>
            <a:ext uri="{FF2B5EF4-FFF2-40B4-BE49-F238E27FC236}">
              <a16:creationId xmlns:a16="http://schemas.microsoft.com/office/drawing/2014/main" id="{D317295D-5427-4785-A379-5B8EC82DBCEB}"/>
            </a:ext>
          </a:extLst>
        </xdr:cNvPr>
        <xdr:cNvPicPr>
          <a:picLocks noChangeAspect="1"/>
        </xdr:cNvPicPr>
      </xdr:nvPicPr>
      <xdr:blipFill>
        <a:blip xmlns:r="http://schemas.openxmlformats.org/officeDocument/2006/relationships" r:embed="rId41"/>
        <a:stretch>
          <a:fillRect/>
        </a:stretch>
      </xdr:blipFill>
      <xdr:spPr>
        <a:xfrm>
          <a:off x="38998072" y="157135286"/>
          <a:ext cx="1425869" cy="104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772886</xdr:colOff>
      <xdr:row>77</xdr:row>
      <xdr:rowOff>174172</xdr:rowOff>
    </xdr:from>
    <xdr:to>
      <xdr:col>9</xdr:col>
      <xdr:colOff>1093037</xdr:colOff>
      <xdr:row>91</xdr:row>
      <xdr:rowOff>56941</xdr:rowOff>
    </xdr:to>
    <xdr:graphicFrame macro="">
      <xdr:nvGraphicFramePr>
        <xdr:cNvPr id="2" name="Gráfico 1">
          <a:extLst>
            <a:ext uri="{FF2B5EF4-FFF2-40B4-BE49-F238E27FC236}">
              <a16:creationId xmlns:a16="http://schemas.microsoft.com/office/drawing/2014/main" id="{E78E0097-88A3-4267-B839-950C958AF5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79E02-3B8F-40AB-86CE-3D1C29095CB5}">
  <dimension ref="A1:BY344"/>
  <sheetViews>
    <sheetView tabSelected="1" topLeftCell="E1" zoomScale="80" zoomScaleNormal="80" workbookViewId="0">
      <selection activeCell="Y9" sqref="Y9:Y16"/>
    </sheetView>
  </sheetViews>
  <sheetFormatPr baseColWidth="10" defaultColWidth="11.28515625" defaultRowHeight="16.5"/>
  <cols>
    <col min="1" max="4" width="10.42578125" style="2" hidden="1" customWidth="1"/>
    <col min="5" max="7" width="11.28515625" style="2"/>
    <col min="8" max="8" width="20" style="2" customWidth="1"/>
    <col min="9" max="9" width="33.42578125" style="2" customWidth="1"/>
    <col min="10" max="10" width="25.7109375" style="2" customWidth="1"/>
    <col min="11" max="11" width="23.5703125" style="2" customWidth="1"/>
    <col min="12" max="12" width="35.85546875" style="2" customWidth="1"/>
    <col min="13" max="13" width="13.85546875" style="2" customWidth="1"/>
    <col min="14" max="14" width="56.5703125" style="2" customWidth="1"/>
    <col min="15" max="15" width="28" style="2" customWidth="1"/>
    <col min="16" max="16" width="19.42578125" style="26" customWidth="1"/>
    <col min="17" max="17" width="72.42578125" style="27" customWidth="1"/>
    <col min="18" max="18" width="15.85546875" style="27" customWidth="1"/>
    <col min="19" max="19" width="18.42578125" style="27" customWidth="1"/>
    <col min="20" max="20" width="78.140625" style="2" customWidth="1"/>
    <col min="21" max="21" width="16.140625" style="2" customWidth="1"/>
    <col min="22" max="22" width="21.28515625" style="2" customWidth="1"/>
    <col min="23" max="23" width="78.140625" style="2" customWidth="1"/>
    <col min="24" max="24" width="18.140625" style="2" customWidth="1"/>
    <col min="25" max="25" width="22.7109375" style="2" customWidth="1"/>
    <col min="26" max="26" width="20.28515625" style="2" customWidth="1"/>
    <col min="27" max="16384" width="11.28515625" style="2"/>
  </cols>
  <sheetData>
    <row r="1" spans="2:26" ht="18.75" customHeight="1">
      <c r="B1" s="1"/>
      <c r="C1" s="1"/>
      <c r="D1" s="1"/>
      <c r="E1" s="139"/>
      <c r="F1" s="140"/>
      <c r="G1" s="140"/>
      <c r="H1" s="140"/>
      <c r="I1" s="141"/>
      <c r="J1" s="148" t="s">
        <v>0</v>
      </c>
      <c r="K1" s="149"/>
      <c r="L1" s="149"/>
      <c r="M1" s="149"/>
      <c r="N1" s="149"/>
      <c r="O1" s="149"/>
      <c r="P1" s="149"/>
      <c r="Q1" s="149"/>
      <c r="R1" s="149"/>
      <c r="S1" s="149"/>
      <c r="T1" s="149"/>
      <c r="U1" s="149"/>
      <c r="V1" s="149"/>
      <c r="W1" s="149"/>
      <c r="X1" s="149"/>
      <c r="Y1" s="150"/>
      <c r="Z1" s="1"/>
    </row>
    <row r="2" spans="2:26">
      <c r="B2" s="1"/>
      <c r="C2" s="1"/>
      <c r="D2" s="1"/>
      <c r="E2" s="142"/>
      <c r="F2" s="143"/>
      <c r="G2" s="143"/>
      <c r="H2" s="143"/>
      <c r="I2" s="144"/>
      <c r="J2" s="151"/>
      <c r="K2" s="152"/>
      <c r="L2" s="152"/>
      <c r="M2" s="152"/>
      <c r="N2" s="152"/>
      <c r="O2" s="152"/>
      <c r="P2" s="152"/>
      <c r="Q2" s="152"/>
      <c r="R2" s="152"/>
      <c r="S2" s="152"/>
      <c r="T2" s="152"/>
      <c r="U2" s="152"/>
      <c r="V2" s="152"/>
      <c r="W2" s="152"/>
      <c r="X2" s="152"/>
      <c r="Y2" s="153"/>
      <c r="Z2" s="1"/>
    </row>
    <row r="3" spans="2:26">
      <c r="B3" s="1"/>
      <c r="C3" s="1"/>
      <c r="D3" s="1"/>
      <c r="E3" s="142"/>
      <c r="F3" s="143"/>
      <c r="G3" s="143"/>
      <c r="H3" s="143"/>
      <c r="I3" s="144"/>
      <c r="J3" s="151"/>
      <c r="K3" s="152"/>
      <c r="L3" s="152"/>
      <c r="M3" s="152"/>
      <c r="N3" s="152"/>
      <c r="O3" s="152"/>
      <c r="P3" s="152"/>
      <c r="Q3" s="152"/>
      <c r="R3" s="152"/>
      <c r="S3" s="152"/>
      <c r="T3" s="152"/>
      <c r="U3" s="152"/>
      <c r="V3" s="152"/>
      <c r="W3" s="152"/>
      <c r="X3" s="152"/>
      <c r="Y3" s="153"/>
      <c r="Z3" s="1"/>
    </row>
    <row r="4" spans="2:26">
      <c r="B4" s="1"/>
      <c r="C4" s="1"/>
      <c r="D4" s="1"/>
      <c r="E4" s="142"/>
      <c r="F4" s="143"/>
      <c r="G4" s="143"/>
      <c r="H4" s="143"/>
      <c r="I4" s="144"/>
      <c r="J4" s="151"/>
      <c r="K4" s="152"/>
      <c r="L4" s="152"/>
      <c r="M4" s="152"/>
      <c r="N4" s="152"/>
      <c r="O4" s="152"/>
      <c r="P4" s="152"/>
      <c r="Q4" s="152"/>
      <c r="R4" s="152"/>
      <c r="S4" s="152"/>
      <c r="T4" s="152"/>
      <c r="U4" s="152"/>
      <c r="V4" s="152"/>
      <c r="W4" s="152"/>
      <c r="X4" s="152"/>
      <c r="Y4" s="153"/>
      <c r="Z4" s="1"/>
    </row>
    <row r="5" spans="2:26">
      <c r="B5" s="1"/>
      <c r="C5" s="1"/>
      <c r="D5" s="1"/>
      <c r="E5" s="142"/>
      <c r="F5" s="143"/>
      <c r="G5" s="143"/>
      <c r="H5" s="143"/>
      <c r="I5" s="144"/>
      <c r="J5" s="151"/>
      <c r="K5" s="152"/>
      <c r="L5" s="152"/>
      <c r="M5" s="152"/>
      <c r="N5" s="152"/>
      <c r="O5" s="152"/>
      <c r="P5" s="152"/>
      <c r="Q5" s="152"/>
      <c r="R5" s="152"/>
      <c r="S5" s="152"/>
      <c r="T5" s="152"/>
      <c r="U5" s="152"/>
      <c r="V5" s="152"/>
      <c r="W5" s="152"/>
      <c r="X5" s="152"/>
      <c r="Y5" s="153"/>
      <c r="Z5" s="1"/>
    </row>
    <row r="6" spans="2:26" ht="17.25" thickBot="1">
      <c r="B6" s="1"/>
      <c r="C6" s="1"/>
      <c r="D6" s="1"/>
      <c r="E6" s="145"/>
      <c r="F6" s="146"/>
      <c r="G6" s="146"/>
      <c r="H6" s="146"/>
      <c r="I6" s="147"/>
      <c r="J6" s="154"/>
      <c r="K6" s="155"/>
      <c r="L6" s="155"/>
      <c r="M6" s="155"/>
      <c r="N6" s="155"/>
      <c r="O6" s="155"/>
      <c r="P6" s="155"/>
      <c r="Q6" s="155"/>
      <c r="R6" s="155"/>
      <c r="S6" s="155"/>
      <c r="T6" s="155"/>
      <c r="U6" s="155"/>
      <c r="V6" s="155"/>
      <c r="W6" s="155"/>
      <c r="X6" s="155"/>
      <c r="Y6" s="156"/>
      <c r="Z6" s="1"/>
    </row>
    <row r="7" spans="2:26" ht="118.15" customHeight="1" thickBot="1">
      <c r="B7" s="1"/>
      <c r="C7" s="1"/>
      <c r="D7" s="1"/>
      <c r="E7" s="3" t="s">
        <v>1</v>
      </c>
      <c r="F7" s="4" t="s">
        <v>2</v>
      </c>
      <c r="G7" s="5" t="s">
        <v>3</v>
      </c>
      <c r="H7" s="6" t="s">
        <v>4</v>
      </c>
      <c r="I7" s="4" t="s">
        <v>5</v>
      </c>
      <c r="J7" s="4" t="s">
        <v>6</v>
      </c>
      <c r="K7" s="7" t="s">
        <v>7</v>
      </c>
      <c r="L7" s="8" t="s">
        <v>8</v>
      </c>
      <c r="M7" s="3" t="s">
        <v>9</v>
      </c>
      <c r="N7" s="9" t="s">
        <v>10</v>
      </c>
      <c r="O7" s="9" t="s">
        <v>11</v>
      </c>
      <c r="P7" s="9" t="s">
        <v>12</v>
      </c>
      <c r="Q7" s="10" t="s">
        <v>13</v>
      </c>
      <c r="R7" s="10" t="s">
        <v>14</v>
      </c>
      <c r="S7" s="10" t="s">
        <v>15</v>
      </c>
      <c r="T7" s="11" t="s">
        <v>16</v>
      </c>
      <c r="U7" s="11" t="s">
        <v>17</v>
      </c>
      <c r="V7" s="11" t="s">
        <v>18</v>
      </c>
      <c r="W7" s="12" t="s">
        <v>19</v>
      </c>
      <c r="X7" s="12" t="s">
        <v>11</v>
      </c>
      <c r="Y7" s="12" t="s">
        <v>20</v>
      </c>
      <c r="Z7" s="1"/>
    </row>
    <row r="8" spans="2:26" ht="17.25" thickBot="1">
      <c r="B8" s="1"/>
      <c r="C8" s="1"/>
      <c r="D8" s="1"/>
      <c r="E8" s="157" t="s">
        <v>21</v>
      </c>
      <c r="F8" s="158"/>
      <c r="G8" s="158"/>
      <c r="H8" s="158"/>
      <c r="I8" s="158"/>
      <c r="J8" s="158"/>
      <c r="K8" s="158"/>
      <c r="L8" s="158"/>
      <c r="M8" s="158"/>
      <c r="N8" s="158"/>
      <c r="O8" s="158"/>
      <c r="P8" s="158"/>
      <c r="Q8" s="158"/>
      <c r="R8" s="158"/>
      <c r="S8" s="158"/>
      <c r="T8" s="158"/>
      <c r="U8" s="158"/>
      <c r="V8" s="158"/>
      <c r="W8" s="158"/>
      <c r="X8" s="158"/>
      <c r="Y8" s="159"/>
      <c r="Z8" s="1"/>
    </row>
    <row r="9" spans="2:26" ht="15" customHeight="1">
      <c r="B9" s="1"/>
      <c r="C9" s="1"/>
      <c r="D9" s="1"/>
      <c r="E9" s="160" t="s">
        <v>22</v>
      </c>
      <c r="F9" s="160" t="s">
        <v>23</v>
      </c>
      <c r="G9" s="162">
        <v>1</v>
      </c>
      <c r="H9" s="165" t="s">
        <v>24</v>
      </c>
      <c r="I9" s="165" t="s">
        <v>25</v>
      </c>
      <c r="J9" s="165" t="s">
        <v>26</v>
      </c>
      <c r="K9" s="165" t="s">
        <v>27</v>
      </c>
      <c r="L9" s="165" t="s">
        <v>28</v>
      </c>
      <c r="M9" s="185" t="s">
        <v>29</v>
      </c>
      <c r="N9" s="188" t="s">
        <v>30</v>
      </c>
      <c r="O9" s="188">
        <v>0.13250000000000001</v>
      </c>
      <c r="P9" s="188">
        <v>0.13250000000000001</v>
      </c>
      <c r="Q9" s="191" t="s">
        <v>31</v>
      </c>
      <c r="R9" s="180">
        <v>0</v>
      </c>
      <c r="S9" s="180">
        <f>+R9+P9</f>
        <v>0.13250000000000001</v>
      </c>
      <c r="T9" s="170" t="s">
        <v>32</v>
      </c>
      <c r="U9" s="170" t="s">
        <v>33</v>
      </c>
      <c r="V9" s="180">
        <v>0.75</v>
      </c>
      <c r="W9" s="170" t="s">
        <v>597</v>
      </c>
      <c r="X9" s="170" t="s">
        <v>598</v>
      </c>
      <c r="Y9" s="173">
        <v>1</v>
      </c>
      <c r="Z9" s="1"/>
    </row>
    <row r="10" spans="2:26">
      <c r="B10" s="1"/>
      <c r="C10" s="1"/>
      <c r="D10" s="1"/>
      <c r="E10" s="161"/>
      <c r="F10" s="161"/>
      <c r="G10" s="163"/>
      <c r="H10" s="166"/>
      <c r="I10" s="166"/>
      <c r="J10" s="168"/>
      <c r="K10" s="166"/>
      <c r="L10" s="168"/>
      <c r="M10" s="186"/>
      <c r="N10" s="189"/>
      <c r="O10" s="171"/>
      <c r="P10" s="171"/>
      <c r="Q10" s="181"/>
      <c r="R10" s="181"/>
      <c r="S10" s="183"/>
      <c r="T10" s="181"/>
      <c r="U10" s="181"/>
      <c r="V10" s="181"/>
      <c r="W10" s="171"/>
      <c r="X10" s="171"/>
      <c r="Y10" s="174"/>
      <c r="Z10" s="1"/>
    </row>
    <row r="11" spans="2:26" ht="24.75" customHeight="1">
      <c r="B11" s="1"/>
      <c r="C11" s="1"/>
      <c r="D11" s="1"/>
      <c r="E11" s="161"/>
      <c r="F11" s="161"/>
      <c r="G11" s="163"/>
      <c r="H11" s="166"/>
      <c r="I11" s="166"/>
      <c r="J11" s="168"/>
      <c r="K11" s="166"/>
      <c r="L11" s="168"/>
      <c r="M11" s="186"/>
      <c r="N11" s="189"/>
      <c r="O11" s="171"/>
      <c r="P11" s="171"/>
      <c r="Q11" s="181"/>
      <c r="R11" s="181"/>
      <c r="S11" s="183"/>
      <c r="T11" s="181"/>
      <c r="U11" s="181"/>
      <c r="V11" s="181"/>
      <c r="W11" s="171"/>
      <c r="X11" s="171"/>
      <c r="Y11" s="174"/>
      <c r="Z11" s="1"/>
    </row>
    <row r="12" spans="2:26">
      <c r="B12" s="1"/>
      <c r="C12" s="1"/>
      <c r="D12" s="1"/>
      <c r="E12" s="161"/>
      <c r="F12" s="161"/>
      <c r="G12" s="163"/>
      <c r="H12" s="166"/>
      <c r="I12" s="166"/>
      <c r="J12" s="168"/>
      <c r="K12" s="166"/>
      <c r="L12" s="168"/>
      <c r="M12" s="186"/>
      <c r="N12" s="189"/>
      <c r="O12" s="171"/>
      <c r="P12" s="171"/>
      <c r="Q12" s="181"/>
      <c r="R12" s="181"/>
      <c r="S12" s="183"/>
      <c r="T12" s="181"/>
      <c r="U12" s="181"/>
      <c r="V12" s="181"/>
      <c r="W12" s="171"/>
      <c r="X12" s="171"/>
      <c r="Y12" s="174"/>
      <c r="Z12" s="1"/>
    </row>
    <row r="13" spans="2:26">
      <c r="B13" s="1"/>
      <c r="C13" s="1"/>
      <c r="D13" s="1"/>
      <c r="E13" s="161"/>
      <c r="F13" s="161"/>
      <c r="G13" s="163"/>
      <c r="H13" s="166"/>
      <c r="I13" s="166"/>
      <c r="J13" s="168"/>
      <c r="K13" s="166"/>
      <c r="L13" s="168"/>
      <c r="M13" s="186"/>
      <c r="N13" s="189"/>
      <c r="O13" s="171"/>
      <c r="P13" s="171"/>
      <c r="Q13" s="181"/>
      <c r="R13" s="181"/>
      <c r="S13" s="183"/>
      <c r="T13" s="181"/>
      <c r="U13" s="181"/>
      <c r="V13" s="181"/>
      <c r="W13" s="171"/>
      <c r="X13" s="171"/>
      <c r="Y13" s="174"/>
      <c r="Z13" s="1"/>
    </row>
    <row r="14" spans="2:26">
      <c r="B14" s="1"/>
      <c r="C14" s="1"/>
      <c r="D14" s="1"/>
      <c r="E14" s="161"/>
      <c r="F14" s="161"/>
      <c r="G14" s="163"/>
      <c r="H14" s="166"/>
      <c r="I14" s="166"/>
      <c r="J14" s="168"/>
      <c r="K14" s="166"/>
      <c r="L14" s="168"/>
      <c r="M14" s="186"/>
      <c r="N14" s="189"/>
      <c r="O14" s="171"/>
      <c r="P14" s="171"/>
      <c r="Q14" s="181"/>
      <c r="R14" s="181"/>
      <c r="S14" s="183"/>
      <c r="T14" s="181"/>
      <c r="U14" s="181"/>
      <c r="V14" s="181"/>
      <c r="W14" s="171"/>
      <c r="X14" s="171"/>
      <c r="Y14" s="174"/>
      <c r="Z14" s="1"/>
    </row>
    <row r="15" spans="2:26">
      <c r="B15" s="1"/>
      <c r="C15" s="1"/>
      <c r="D15" s="1"/>
      <c r="E15" s="161"/>
      <c r="F15" s="161"/>
      <c r="G15" s="163"/>
      <c r="H15" s="166"/>
      <c r="I15" s="166"/>
      <c r="J15" s="168"/>
      <c r="K15" s="166"/>
      <c r="L15" s="168"/>
      <c r="M15" s="186"/>
      <c r="N15" s="189"/>
      <c r="O15" s="171"/>
      <c r="P15" s="171"/>
      <c r="Q15" s="181"/>
      <c r="R15" s="181"/>
      <c r="S15" s="183"/>
      <c r="T15" s="181"/>
      <c r="U15" s="181"/>
      <c r="V15" s="181"/>
      <c r="W15" s="171"/>
      <c r="X15" s="171"/>
      <c r="Y15" s="174"/>
      <c r="Z15" s="1"/>
    </row>
    <row r="16" spans="2:26" ht="103.9" customHeight="1" thickBot="1">
      <c r="B16" s="1"/>
      <c r="C16" s="1"/>
      <c r="D16" s="1"/>
      <c r="E16" s="161"/>
      <c r="F16" s="161"/>
      <c r="G16" s="163"/>
      <c r="H16" s="166"/>
      <c r="I16" s="167"/>
      <c r="J16" s="169"/>
      <c r="K16" s="167"/>
      <c r="L16" s="169"/>
      <c r="M16" s="187"/>
      <c r="N16" s="190"/>
      <c r="O16" s="172"/>
      <c r="P16" s="172"/>
      <c r="Q16" s="182"/>
      <c r="R16" s="182"/>
      <c r="S16" s="184"/>
      <c r="T16" s="182"/>
      <c r="U16" s="182"/>
      <c r="V16" s="182"/>
      <c r="W16" s="172"/>
      <c r="X16" s="172"/>
      <c r="Y16" s="175"/>
      <c r="Z16" s="1"/>
    </row>
    <row r="17" spans="2:26" ht="13.9" customHeight="1">
      <c r="B17" s="1"/>
      <c r="C17" s="1"/>
      <c r="D17" s="1"/>
      <c r="E17" s="161"/>
      <c r="F17" s="161"/>
      <c r="G17" s="163"/>
      <c r="H17" s="166"/>
      <c r="I17" s="165" t="s">
        <v>34</v>
      </c>
      <c r="J17" s="165" t="s">
        <v>35</v>
      </c>
      <c r="K17" s="165" t="s">
        <v>36</v>
      </c>
      <c r="L17" s="165" t="s">
        <v>37</v>
      </c>
      <c r="M17" s="176" t="s">
        <v>29</v>
      </c>
      <c r="N17" s="170" t="s">
        <v>38</v>
      </c>
      <c r="O17" s="179">
        <v>0</v>
      </c>
      <c r="P17" s="179">
        <v>0</v>
      </c>
      <c r="Q17" s="191" t="s">
        <v>31</v>
      </c>
      <c r="R17" s="180">
        <v>0</v>
      </c>
      <c r="S17" s="180">
        <f>+R17+P17</f>
        <v>0</v>
      </c>
      <c r="T17" s="170" t="s">
        <v>39</v>
      </c>
      <c r="U17" s="201" t="s">
        <v>40</v>
      </c>
      <c r="V17" s="180">
        <v>0.75</v>
      </c>
      <c r="W17" s="192" t="s">
        <v>599</v>
      </c>
      <c r="X17" s="195" t="s">
        <v>600</v>
      </c>
      <c r="Y17" s="198">
        <v>1</v>
      </c>
      <c r="Z17" s="1"/>
    </row>
    <row r="18" spans="2:26" ht="16.5" customHeight="1">
      <c r="B18" s="1"/>
      <c r="C18" s="1"/>
      <c r="D18" s="1"/>
      <c r="E18" s="161"/>
      <c r="F18" s="161"/>
      <c r="G18" s="163"/>
      <c r="H18" s="166"/>
      <c r="I18" s="166"/>
      <c r="J18" s="166"/>
      <c r="K18" s="166"/>
      <c r="L18" s="166"/>
      <c r="M18" s="177"/>
      <c r="N18" s="171"/>
      <c r="O18" s="171"/>
      <c r="P18" s="171"/>
      <c r="Q18" s="181"/>
      <c r="R18" s="181"/>
      <c r="S18" s="181"/>
      <c r="T18" s="181"/>
      <c r="U18" s="202"/>
      <c r="V18" s="181"/>
      <c r="W18" s="193"/>
      <c r="X18" s="196"/>
      <c r="Y18" s="199"/>
      <c r="Z18" s="1"/>
    </row>
    <row r="19" spans="2:26">
      <c r="B19" s="1"/>
      <c r="C19" s="1"/>
      <c r="D19" s="1"/>
      <c r="E19" s="161"/>
      <c r="F19" s="161"/>
      <c r="G19" s="163"/>
      <c r="H19" s="166"/>
      <c r="I19" s="166"/>
      <c r="J19" s="166"/>
      <c r="K19" s="166"/>
      <c r="L19" s="166"/>
      <c r="M19" s="177"/>
      <c r="N19" s="171"/>
      <c r="O19" s="171"/>
      <c r="P19" s="171"/>
      <c r="Q19" s="181"/>
      <c r="R19" s="181"/>
      <c r="S19" s="181"/>
      <c r="T19" s="181"/>
      <c r="U19" s="202"/>
      <c r="V19" s="181"/>
      <c r="W19" s="193"/>
      <c r="X19" s="196"/>
      <c r="Y19" s="199"/>
      <c r="Z19" s="1"/>
    </row>
    <row r="20" spans="2:26" ht="57" customHeight="1" thickBot="1">
      <c r="B20" s="1"/>
      <c r="C20" s="1"/>
      <c r="D20" s="1"/>
      <c r="E20" s="161"/>
      <c r="F20" s="161"/>
      <c r="G20" s="163"/>
      <c r="H20" s="166"/>
      <c r="I20" s="167"/>
      <c r="J20" s="167"/>
      <c r="K20" s="167"/>
      <c r="L20" s="167"/>
      <c r="M20" s="178"/>
      <c r="N20" s="172"/>
      <c r="O20" s="172"/>
      <c r="P20" s="172"/>
      <c r="Q20" s="182"/>
      <c r="R20" s="182"/>
      <c r="S20" s="182"/>
      <c r="T20" s="182"/>
      <c r="U20" s="203"/>
      <c r="V20" s="182"/>
      <c r="W20" s="194"/>
      <c r="X20" s="197"/>
      <c r="Y20" s="200"/>
      <c r="Z20" s="1"/>
    </row>
    <row r="21" spans="2:26" ht="81.75" customHeight="1">
      <c r="B21" s="1"/>
      <c r="C21" s="1"/>
      <c r="D21" s="1"/>
      <c r="E21" s="161"/>
      <c r="F21" s="161"/>
      <c r="G21" s="163"/>
      <c r="H21" s="166"/>
      <c r="I21" s="165" t="s">
        <v>41</v>
      </c>
      <c r="J21" s="165" t="s">
        <v>42</v>
      </c>
      <c r="K21" s="165" t="s">
        <v>43</v>
      </c>
      <c r="L21" s="165" t="s">
        <v>44</v>
      </c>
      <c r="M21" s="176" t="s">
        <v>29</v>
      </c>
      <c r="N21" s="170" t="s">
        <v>45</v>
      </c>
      <c r="O21" s="179">
        <v>0</v>
      </c>
      <c r="P21" s="179">
        <v>0</v>
      </c>
      <c r="Q21" s="191" t="s">
        <v>31</v>
      </c>
      <c r="R21" s="180">
        <v>0</v>
      </c>
      <c r="S21" s="180">
        <f>+R21+P21</f>
        <v>0</v>
      </c>
      <c r="T21" s="170" t="s">
        <v>46</v>
      </c>
      <c r="U21" s="191" t="s">
        <v>47</v>
      </c>
      <c r="V21" s="180">
        <v>0.25</v>
      </c>
      <c r="W21" s="204" t="s">
        <v>601</v>
      </c>
      <c r="X21" s="205" t="s">
        <v>602</v>
      </c>
      <c r="Y21" s="198">
        <v>1</v>
      </c>
      <c r="Z21" s="1"/>
    </row>
    <row r="22" spans="2:26">
      <c r="B22" s="1"/>
      <c r="C22" s="1"/>
      <c r="D22" s="1"/>
      <c r="E22" s="161"/>
      <c r="F22" s="161"/>
      <c r="G22" s="163"/>
      <c r="H22" s="166"/>
      <c r="I22" s="166"/>
      <c r="J22" s="166"/>
      <c r="K22" s="166"/>
      <c r="L22" s="166"/>
      <c r="M22" s="177"/>
      <c r="N22" s="171"/>
      <c r="O22" s="171"/>
      <c r="P22" s="171"/>
      <c r="Q22" s="181"/>
      <c r="R22" s="181"/>
      <c r="S22" s="181"/>
      <c r="T22" s="181"/>
      <c r="U22" s="181"/>
      <c r="V22" s="181"/>
      <c r="W22" s="196"/>
      <c r="X22" s="196"/>
      <c r="Y22" s="199"/>
      <c r="Z22" s="1"/>
    </row>
    <row r="23" spans="2:26" ht="16.5" customHeight="1">
      <c r="B23" s="1"/>
      <c r="C23" s="1"/>
      <c r="D23" s="1"/>
      <c r="E23" s="161"/>
      <c r="F23" s="161"/>
      <c r="G23" s="163"/>
      <c r="H23" s="166"/>
      <c r="I23" s="166"/>
      <c r="J23" s="166"/>
      <c r="K23" s="166"/>
      <c r="L23" s="166"/>
      <c r="M23" s="177"/>
      <c r="N23" s="171"/>
      <c r="O23" s="171"/>
      <c r="P23" s="171"/>
      <c r="Q23" s="181"/>
      <c r="R23" s="181"/>
      <c r="S23" s="181"/>
      <c r="T23" s="181"/>
      <c r="U23" s="181"/>
      <c r="V23" s="181"/>
      <c r="W23" s="196"/>
      <c r="X23" s="196"/>
      <c r="Y23" s="199"/>
      <c r="Z23" s="1"/>
    </row>
    <row r="24" spans="2:26" ht="37.5" customHeight="1" thickBot="1">
      <c r="B24" s="1"/>
      <c r="C24" s="1"/>
      <c r="D24" s="1"/>
      <c r="E24" s="161"/>
      <c r="F24" s="161"/>
      <c r="G24" s="164"/>
      <c r="H24" s="167"/>
      <c r="I24" s="167"/>
      <c r="J24" s="167"/>
      <c r="K24" s="167"/>
      <c r="L24" s="167"/>
      <c r="M24" s="178"/>
      <c r="N24" s="172"/>
      <c r="O24" s="172"/>
      <c r="P24" s="172"/>
      <c r="Q24" s="182"/>
      <c r="R24" s="182"/>
      <c r="S24" s="182"/>
      <c r="T24" s="182"/>
      <c r="U24" s="182"/>
      <c r="V24" s="182"/>
      <c r="W24" s="197"/>
      <c r="X24" s="197"/>
      <c r="Y24" s="200"/>
      <c r="Z24" s="1"/>
    </row>
    <row r="25" spans="2:26">
      <c r="B25" s="1"/>
      <c r="C25" s="1"/>
      <c r="D25" s="1"/>
      <c r="E25" s="161"/>
      <c r="F25" s="161"/>
      <c r="G25" s="162">
        <v>2</v>
      </c>
      <c r="H25" s="165" t="s">
        <v>48</v>
      </c>
      <c r="I25" s="165" t="s">
        <v>49</v>
      </c>
      <c r="J25" s="206" t="s">
        <v>50</v>
      </c>
      <c r="K25" s="165" t="s">
        <v>51</v>
      </c>
      <c r="L25" s="165" t="s">
        <v>52</v>
      </c>
      <c r="M25" s="176" t="s">
        <v>29</v>
      </c>
      <c r="N25" s="170" t="s">
        <v>53</v>
      </c>
      <c r="O25" s="179">
        <v>0</v>
      </c>
      <c r="P25" s="179">
        <v>0</v>
      </c>
      <c r="Q25" s="191" t="s">
        <v>31</v>
      </c>
      <c r="R25" s="180">
        <v>0</v>
      </c>
      <c r="S25" s="180">
        <f>+R25+P25</f>
        <v>0</v>
      </c>
      <c r="T25" s="170" t="s">
        <v>54</v>
      </c>
      <c r="U25" s="170" t="s">
        <v>55</v>
      </c>
      <c r="V25" s="180">
        <v>0.45</v>
      </c>
      <c r="W25" s="209" t="s">
        <v>603</v>
      </c>
      <c r="X25" s="204" t="s">
        <v>604</v>
      </c>
      <c r="Y25" s="198">
        <v>0.95</v>
      </c>
      <c r="Z25" s="1"/>
    </row>
    <row r="26" spans="2:26">
      <c r="B26" s="1"/>
      <c r="C26" s="1"/>
      <c r="D26" s="1"/>
      <c r="E26" s="161"/>
      <c r="F26" s="161"/>
      <c r="G26" s="163"/>
      <c r="H26" s="166"/>
      <c r="I26" s="166"/>
      <c r="J26" s="207"/>
      <c r="K26" s="166"/>
      <c r="L26" s="168"/>
      <c r="M26" s="177"/>
      <c r="N26" s="171"/>
      <c r="O26" s="171"/>
      <c r="P26" s="171"/>
      <c r="Q26" s="181"/>
      <c r="R26" s="181"/>
      <c r="S26" s="181"/>
      <c r="T26" s="181"/>
      <c r="U26" s="181"/>
      <c r="V26" s="181"/>
      <c r="W26" s="210"/>
      <c r="X26" s="196"/>
      <c r="Y26" s="199"/>
      <c r="Z26" s="1"/>
    </row>
    <row r="27" spans="2:26">
      <c r="B27" s="1"/>
      <c r="C27" s="1"/>
      <c r="D27" s="1"/>
      <c r="E27" s="161"/>
      <c r="F27" s="161"/>
      <c r="G27" s="163"/>
      <c r="H27" s="166"/>
      <c r="I27" s="166"/>
      <c r="J27" s="207"/>
      <c r="K27" s="166"/>
      <c r="L27" s="168"/>
      <c r="M27" s="177"/>
      <c r="N27" s="171"/>
      <c r="O27" s="171"/>
      <c r="P27" s="171"/>
      <c r="Q27" s="181"/>
      <c r="R27" s="181"/>
      <c r="S27" s="181"/>
      <c r="T27" s="181"/>
      <c r="U27" s="181"/>
      <c r="V27" s="181"/>
      <c r="W27" s="210"/>
      <c r="X27" s="196"/>
      <c r="Y27" s="199"/>
      <c r="Z27" s="1"/>
    </row>
    <row r="28" spans="2:26">
      <c r="B28" s="1"/>
      <c r="C28" s="1"/>
      <c r="D28" s="1"/>
      <c r="E28" s="161"/>
      <c r="F28" s="161"/>
      <c r="G28" s="163"/>
      <c r="H28" s="166"/>
      <c r="I28" s="166"/>
      <c r="J28" s="207"/>
      <c r="K28" s="166"/>
      <c r="L28" s="168"/>
      <c r="M28" s="177"/>
      <c r="N28" s="171"/>
      <c r="O28" s="171"/>
      <c r="P28" s="171"/>
      <c r="Q28" s="181"/>
      <c r="R28" s="181"/>
      <c r="S28" s="181"/>
      <c r="T28" s="181"/>
      <c r="U28" s="181"/>
      <c r="V28" s="181"/>
      <c r="W28" s="210"/>
      <c r="X28" s="196"/>
      <c r="Y28" s="199"/>
      <c r="Z28" s="1"/>
    </row>
    <row r="29" spans="2:26">
      <c r="B29" s="1"/>
      <c r="C29" s="1"/>
      <c r="D29" s="1"/>
      <c r="E29" s="161"/>
      <c r="F29" s="161"/>
      <c r="G29" s="163"/>
      <c r="H29" s="166"/>
      <c r="I29" s="166"/>
      <c r="J29" s="207"/>
      <c r="K29" s="166"/>
      <c r="L29" s="168"/>
      <c r="M29" s="177"/>
      <c r="N29" s="171"/>
      <c r="O29" s="171"/>
      <c r="P29" s="171"/>
      <c r="Q29" s="181"/>
      <c r="R29" s="181"/>
      <c r="S29" s="181"/>
      <c r="T29" s="181"/>
      <c r="U29" s="181"/>
      <c r="V29" s="181"/>
      <c r="W29" s="210"/>
      <c r="X29" s="196"/>
      <c r="Y29" s="199"/>
      <c r="Z29" s="1"/>
    </row>
    <row r="30" spans="2:26">
      <c r="B30" s="1"/>
      <c r="C30" s="1"/>
      <c r="D30" s="1"/>
      <c r="E30" s="161"/>
      <c r="F30" s="161"/>
      <c r="G30" s="163"/>
      <c r="H30" s="166"/>
      <c r="I30" s="166"/>
      <c r="J30" s="207"/>
      <c r="K30" s="166"/>
      <c r="L30" s="168"/>
      <c r="M30" s="177"/>
      <c r="N30" s="171"/>
      <c r="O30" s="171"/>
      <c r="P30" s="171"/>
      <c r="Q30" s="181"/>
      <c r="R30" s="181"/>
      <c r="S30" s="181"/>
      <c r="T30" s="181"/>
      <c r="U30" s="181"/>
      <c r="V30" s="181"/>
      <c r="W30" s="210"/>
      <c r="X30" s="196"/>
      <c r="Y30" s="199"/>
      <c r="Z30" s="1"/>
    </row>
    <row r="31" spans="2:26">
      <c r="B31" s="1"/>
      <c r="C31" s="1"/>
      <c r="D31" s="1"/>
      <c r="E31" s="161"/>
      <c r="F31" s="161"/>
      <c r="G31" s="163"/>
      <c r="H31" s="166"/>
      <c r="I31" s="166"/>
      <c r="J31" s="207"/>
      <c r="K31" s="166"/>
      <c r="L31" s="168"/>
      <c r="M31" s="177"/>
      <c r="N31" s="171"/>
      <c r="O31" s="171"/>
      <c r="P31" s="171"/>
      <c r="Q31" s="181"/>
      <c r="R31" s="181"/>
      <c r="S31" s="181"/>
      <c r="T31" s="181"/>
      <c r="U31" s="181"/>
      <c r="V31" s="181"/>
      <c r="W31" s="210"/>
      <c r="X31" s="196"/>
      <c r="Y31" s="199"/>
      <c r="Z31" s="1"/>
    </row>
    <row r="32" spans="2:26">
      <c r="B32" s="1"/>
      <c r="C32" s="1"/>
      <c r="D32" s="1"/>
      <c r="E32" s="161"/>
      <c r="F32" s="161"/>
      <c r="G32" s="163"/>
      <c r="H32" s="166"/>
      <c r="I32" s="166"/>
      <c r="J32" s="207"/>
      <c r="K32" s="166"/>
      <c r="L32" s="168"/>
      <c r="M32" s="177"/>
      <c r="N32" s="171"/>
      <c r="O32" s="171"/>
      <c r="P32" s="171"/>
      <c r="Q32" s="181"/>
      <c r="R32" s="181"/>
      <c r="S32" s="181"/>
      <c r="T32" s="181"/>
      <c r="U32" s="181"/>
      <c r="V32" s="181"/>
      <c r="W32" s="210"/>
      <c r="X32" s="196"/>
      <c r="Y32" s="199"/>
      <c r="Z32" s="1"/>
    </row>
    <row r="33" spans="2:26" ht="391.15" customHeight="1" thickBot="1">
      <c r="B33" s="1"/>
      <c r="C33" s="1"/>
      <c r="D33" s="1"/>
      <c r="E33" s="161"/>
      <c r="F33" s="161"/>
      <c r="G33" s="164"/>
      <c r="H33" s="167"/>
      <c r="I33" s="167"/>
      <c r="J33" s="208"/>
      <c r="K33" s="167"/>
      <c r="L33" s="169"/>
      <c r="M33" s="178"/>
      <c r="N33" s="172"/>
      <c r="O33" s="172"/>
      <c r="P33" s="172"/>
      <c r="Q33" s="182"/>
      <c r="R33" s="182"/>
      <c r="S33" s="182"/>
      <c r="T33" s="182"/>
      <c r="U33" s="182"/>
      <c r="V33" s="182"/>
      <c r="W33" s="211"/>
      <c r="X33" s="197"/>
      <c r="Y33" s="200"/>
      <c r="Z33" s="1"/>
    </row>
    <row r="34" spans="2:26">
      <c r="B34" s="1"/>
      <c r="C34" s="1"/>
      <c r="D34" s="1"/>
      <c r="E34" s="161"/>
      <c r="F34" s="161"/>
      <c r="G34" s="162">
        <v>3</v>
      </c>
      <c r="H34" s="165" t="s">
        <v>56</v>
      </c>
      <c r="I34" s="165" t="s">
        <v>57</v>
      </c>
      <c r="J34" s="206" t="s">
        <v>58</v>
      </c>
      <c r="K34" s="165" t="s">
        <v>59</v>
      </c>
      <c r="L34" s="165" t="s">
        <v>60</v>
      </c>
      <c r="M34" s="176" t="s">
        <v>29</v>
      </c>
      <c r="N34" s="170" t="s">
        <v>61</v>
      </c>
      <c r="O34" s="179">
        <v>0</v>
      </c>
      <c r="P34" s="179">
        <v>0</v>
      </c>
      <c r="Q34" s="191" t="s">
        <v>31</v>
      </c>
      <c r="R34" s="180">
        <v>0</v>
      </c>
      <c r="S34" s="180">
        <f>+R34+P34</f>
        <v>0</v>
      </c>
      <c r="T34" s="170" t="s">
        <v>62</v>
      </c>
      <c r="U34" s="170" t="s">
        <v>63</v>
      </c>
      <c r="V34" s="180">
        <v>0.53</v>
      </c>
      <c r="W34" s="212" t="s">
        <v>605</v>
      </c>
      <c r="X34" s="215" t="s">
        <v>606</v>
      </c>
      <c r="Y34" s="216">
        <v>1</v>
      </c>
      <c r="Z34" s="1"/>
    </row>
    <row r="35" spans="2:26">
      <c r="B35" s="1"/>
      <c r="C35" s="1"/>
      <c r="D35" s="1"/>
      <c r="E35" s="161"/>
      <c r="F35" s="161"/>
      <c r="G35" s="163"/>
      <c r="H35" s="166"/>
      <c r="I35" s="166"/>
      <c r="J35" s="207"/>
      <c r="K35" s="166"/>
      <c r="L35" s="168"/>
      <c r="M35" s="177"/>
      <c r="N35" s="171"/>
      <c r="O35" s="171"/>
      <c r="P35" s="171"/>
      <c r="Q35" s="181"/>
      <c r="R35" s="181"/>
      <c r="S35" s="181"/>
      <c r="T35" s="181"/>
      <c r="U35" s="181"/>
      <c r="V35" s="181"/>
      <c r="W35" s="213"/>
      <c r="X35" s="213"/>
      <c r="Y35" s="217"/>
      <c r="Z35" s="1"/>
    </row>
    <row r="36" spans="2:26">
      <c r="B36" s="1"/>
      <c r="C36" s="1"/>
      <c r="D36" s="1"/>
      <c r="E36" s="161"/>
      <c r="F36" s="161"/>
      <c r="G36" s="163"/>
      <c r="H36" s="166"/>
      <c r="I36" s="166"/>
      <c r="J36" s="207"/>
      <c r="K36" s="166"/>
      <c r="L36" s="168"/>
      <c r="M36" s="177"/>
      <c r="N36" s="171"/>
      <c r="O36" s="171"/>
      <c r="P36" s="171"/>
      <c r="Q36" s="181"/>
      <c r="R36" s="181"/>
      <c r="S36" s="181"/>
      <c r="T36" s="181"/>
      <c r="U36" s="181"/>
      <c r="V36" s="181"/>
      <c r="W36" s="213"/>
      <c r="X36" s="213"/>
      <c r="Y36" s="217"/>
      <c r="Z36" s="1"/>
    </row>
    <row r="37" spans="2:26">
      <c r="B37" s="1"/>
      <c r="C37" s="1"/>
      <c r="D37" s="1"/>
      <c r="E37" s="161"/>
      <c r="F37" s="161"/>
      <c r="G37" s="163"/>
      <c r="H37" s="166"/>
      <c r="I37" s="166"/>
      <c r="J37" s="207"/>
      <c r="K37" s="166"/>
      <c r="L37" s="168"/>
      <c r="M37" s="177"/>
      <c r="N37" s="171"/>
      <c r="O37" s="171"/>
      <c r="P37" s="171"/>
      <c r="Q37" s="181"/>
      <c r="R37" s="181"/>
      <c r="S37" s="181"/>
      <c r="T37" s="181"/>
      <c r="U37" s="181"/>
      <c r="V37" s="181"/>
      <c r="W37" s="213"/>
      <c r="X37" s="213"/>
      <c r="Y37" s="217"/>
      <c r="Z37" s="1"/>
    </row>
    <row r="38" spans="2:26" ht="342" customHeight="1" thickBot="1">
      <c r="B38" s="1"/>
      <c r="C38" s="1"/>
      <c r="D38" s="1"/>
      <c r="E38" s="161"/>
      <c r="F38" s="161"/>
      <c r="G38" s="164"/>
      <c r="H38" s="167"/>
      <c r="I38" s="167"/>
      <c r="J38" s="208"/>
      <c r="K38" s="167"/>
      <c r="L38" s="169"/>
      <c r="M38" s="178"/>
      <c r="N38" s="172"/>
      <c r="O38" s="172"/>
      <c r="P38" s="172"/>
      <c r="Q38" s="182"/>
      <c r="R38" s="182"/>
      <c r="S38" s="182"/>
      <c r="T38" s="182"/>
      <c r="U38" s="182"/>
      <c r="V38" s="182"/>
      <c r="W38" s="214"/>
      <c r="X38" s="214"/>
      <c r="Y38" s="218"/>
      <c r="Z38" s="1"/>
    </row>
    <row r="39" spans="2:26" ht="135" customHeight="1" thickBot="1">
      <c r="B39" s="1"/>
      <c r="C39" s="1"/>
      <c r="D39" s="1"/>
      <c r="E39" s="161"/>
      <c r="F39" s="161"/>
      <c r="G39" s="162">
        <v>4</v>
      </c>
      <c r="H39" s="165" t="s">
        <v>64</v>
      </c>
      <c r="I39" s="17" t="s">
        <v>65</v>
      </c>
      <c r="J39" s="18" t="s">
        <v>66</v>
      </c>
      <c r="K39" s="18" t="s">
        <v>67</v>
      </c>
      <c r="L39" s="18" t="s">
        <v>68</v>
      </c>
      <c r="M39" s="176" t="s">
        <v>29</v>
      </c>
      <c r="N39" s="19" t="s">
        <v>31</v>
      </c>
      <c r="O39" s="20">
        <v>0</v>
      </c>
      <c r="P39" s="20">
        <v>0</v>
      </c>
      <c r="Q39" s="13" t="s">
        <v>31</v>
      </c>
      <c r="R39" s="21">
        <v>0</v>
      </c>
      <c r="S39" s="21">
        <f>+R39+P39</f>
        <v>0</v>
      </c>
      <c r="T39" s="14" t="s">
        <v>69</v>
      </c>
      <c r="U39" s="19" t="s">
        <v>70</v>
      </c>
      <c r="V39" s="21">
        <v>0.75</v>
      </c>
      <c r="W39" s="134" t="s">
        <v>607</v>
      </c>
      <c r="X39" s="135" t="s">
        <v>608</v>
      </c>
      <c r="Y39" s="136">
        <v>1</v>
      </c>
      <c r="Z39" s="1"/>
    </row>
    <row r="40" spans="2:26" ht="156.6" customHeight="1" thickBot="1">
      <c r="B40" s="1"/>
      <c r="C40" s="1"/>
      <c r="D40" s="1"/>
      <c r="E40" s="161"/>
      <c r="F40" s="161"/>
      <c r="G40" s="163"/>
      <c r="H40" s="167"/>
      <c r="I40" s="22" t="s">
        <v>71</v>
      </c>
      <c r="J40" s="15" t="s">
        <v>72</v>
      </c>
      <c r="K40" s="15" t="s">
        <v>73</v>
      </c>
      <c r="L40" s="15" t="s">
        <v>74</v>
      </c>
      <c r="M40" s="178"/>
      <c r="N40" s="13" t="s">
        <v>31</v>
      </c>
      <c r="O40" s="23">
        <v>0</v>
      </c>
      <c r="P40" s="23">
        <v>0</v>
      </c>
      <c r="Q40" s="13" t="s">
        <v>31</v>
      </c>
      <c r="R40" s="21">
        <v>0</v>
      </c>
      <c r="S40" s="16">
        <v>0</v>
      </c>
      <c r="T40" s="24" t="s">
        <v>75</v>
      </c>
      <c r="U40" s="24" t="s">
        <v>76</v>
      </c>
      <c r="V40" s="16">
        <v>0.75</v>
      </c>
      <c r="W40" s="137" t="s">
        <v>609</v>
      </c>
      <c r="X40" s="82" t="s">
        <v>610</v>
      </c>
      <c r="Y40" s="136">
        <v>1</v>
      </c>
      <c r="Z40" s="1"/>
    </row>
    <row r="41" spans="2:26" ht="17.25" thickBot="1">
      <c r="B41" s="1"/>
      <c r="C41" s="1"/>
      <c r="D41" s="1"/>
      <c r="E41" s="219" t="s">
        <v>77</v>
      </c>
      <c r="F41" s="220"/>
      <c r="G41" s="220"/>
      <c r="H41" s="220"/>
      <c r="I41" s="220"/>
      <c r="J41" s="220"/>
      <c r="K41" s="220"/>
      <c r="L41" s="220"/>
      <c r="M41" s="220"/>
      <c r="N41" s="220"/>
      <c r="O41" s="220"/>
      <c r="P41" s="220"/>
      <c r="Q41" s="220"/>
      <c r="R41" s="220"/>
      <c r="S41" s="220"/>
      <c r="T41" s="220"/>
      <c r="U41" s="220"/>
      <c r="V41" s="220"/>
      <c r="W41" s="220"/>
      <c r="X41" s="220"/>
      <c r="Y41" s="221"/>
      <c r="Z41" s="1"/>
    </row>
    <row r="42" spans="2:26">
      <c r="B42" s="1"/>
      <c r="C42" s="1"/>
      <c r="D42" s="1"/>
      <c r="E42" s="160" t="s">
        <v>78</v>
      </c>
      <c r="F42" s="223" t="s">
        <v>79</v>
      </c>
      <c r="G42" s="162">
        <v>5</v>
      </c>
      <c r="H42" s="165" t="s">
        <v>80</v>
      </c>
      <c r="I42" s="226" t="s">
        <v>81</v>
      </c>
      <c r="J42" s="226" t="s">
        <v>82</v>
      </c>
      <c r="K42" s="226" t="s">
        <v>83</v>
      </c>
      <c r="L42" s="226" t="s">
        <v>84</v>
      </c>
      <c r="M42" s="229" t="s">
        <v>85</v>
      </c>
      <c r="N42" s="204" t="s">
        <v>86</v>
      </c>
      <c r="O42" s="205">
        <v>0.25</v>
      </c>
      <c r="P42" s="205">
        <v>0.25</v>
      </c>
      <c r="Q42" s="204" t="s">
        <v>87</v>
      </c>
      <c r="R42" s="234">
        <v>0</v>
      </c>
      <c r="S42" s="234">
        <f>+R42+P42</f>
        <v>0.25</v>
      </c>
      <c r="T42" s="204" t="s">
        <v>88</v>
      </c>
      <c r="U42" s="205">
        <v>0.1</v>
      </c>
      <c r="V42" s="205">
        <f>+S42+U42</f>
        <v>0.35</v>
      </c>
      <c r="W42" s="204" t="s">
        <v>568</v>
      </c>
      <c r="X42" s="205">
        <v>0.4</v>
      </c>
      <c r="Y42" s="205">
        <v>0.75</v>
      </c>
      <c r="Z42" s="1"/>
    </row>
    <row r="43" spans="2:26">
      <c r="B43" s="1"/>
      <c r="C43" s="1"/>
      <c r="D43" s="1"/>
      <c r="E43" s="161"/>
      <c r="F43" s="224"/>
      <c r="G43" s="163"/>
      <c r="H43" s="166"/>
      <c r="I43" s="227"/>
      <c r="J43" s="227"/>
      <c r="K43" s="227"/>
      <c r="L43" s="227"/>
      <c r="M43" s="230"/>
      <c r="N43" s="232"/>
      <c r="O43" s="196"/>
      <c r="P43" s="196"/>
      <c r="Q43" s="232"/>
      <c r="R43" s="235"/>
      <c r="S43" s="235"/>
      <c r="T43" s="232"/>
      <c r="U43" s="196"/>
      <c r="V43" s="196"/>
      <c r="W43" s="232"/>
      <c r="X43" s="196"/>
      <c r="Y43" s="196"/>
      <c r="Z43" s="1"/>
    </row>
    <row r="44" spans="2:26">
      <c r="B44" s="1"/>
      <c r="C44" s="1"/>
      <c r="D44" s="1"/>
      <c r="E44" s="161"/>
      <c r="F44" s="224"/>
      <c r="G44" s="163"/>
      <c r="H44" s="166"/>
      <c r="I44" s="227"/>
      <c r="J44" s="227"/>
      <c r="K44" s="227"/>
      <c r="L44" s="227"/>
      <c r="M44" s="230"/>
      <c r="N44" s="232"/>
      <c r="O44" s="196"/>
      <c r="P44" s="196"/>
      <c r="Q44" s="232"/>
      <c r="R44" s="235"/>
      <c r="S44" s="235"/>
      <c r="T44" s="232"/>
      <c r="U44" s="196"/>
      <c r="V44" s="196"/>
      <c r="W44" s="232"/>
      <c r="X44" s="196"/>
      <c r="Y44" s="196"/>
      <c r="Z44" s="1"/>
    </row>
    <row r="45" spans="2:26" ht="180.6" customHeight="1" thickBot="1">
      <c r="B45" s="1"/>
      <c r="C45" s="1"/>
      <c r="D45" s="1"/>
      <c r="E45" s="161"/>
      <c r="F45" s="224"/>
      <c r="G45" s="164"/>
      <c r="H45" s="166"/>
      <c r="I45" s="228"/>
      <c r="J45" s="228"/>
      <c r="K45" s="228"/>
      <c r="L45" s="228"/>
      <c r="M45" s="231"/>
      <c r="N45" s="233"/>
      <c r="O45" s="197"/>
      <c r="P45" s="197"/>
      <c r="Q45" s="233"/>
      <c r="R45" s="236"/>
      <c r="S45" s="236"/>
      <c r="T45" s="233"/>
      <c r="U45" s="197"/>
      <c r="V45" s="197"/>
      <c r="W45" s="233"/>
      <c r="X45" s="197"/>
      <c r="Y45" s="197"/>
      <c r="Z45" s="1"/>
    </row>
    <row r="46" spans="2:26">
      <c r="B46" s="1"/>
      <c r="C46" s="1"/>
      <c r="D46" s="1"/>
      <c r="E46" s="161"/>
      <c r="F46" s="224"/>
      <c r="G46" s="162">
        <v>6</v>
      </c>
      <c r="H46" s="166"/>
      <c r="I46" s="226" t="s">
        <v>89</v>
      </c>
      <c r="J46" s="226" t="s">
        <v>90</v>
      </c>
      <c r="K46" s="226" t="s">
        <v>91</v>
      </c>
      <c r="L46" s="226" t="s">
        <v>92</v>
      </c>
      <c r="M46" s="229" t="s">
        <v>85</v>
      </c>
      <c r="N46" s="204" t="s">
        <v>93</v>
      </c>
      <c r="O46" s="240" t="s">
        <v>94</v>
      </c>
      <c r="P46" s="205">
        <v>0.25</v>
      </c>
      <c r="Q46" s="204" t="s">
        <v>95</v>
      </c>
      <c r="R46" s="241" t="s">
        <v>96</v>
      </c>
      <c r="S46" s="244">
        <v>1</v>
      </c>
      <c r="T46" s="204" t="s">
        <v>97</v>
      </c>
      <c r="U46" s="205">
        <v>1</v>
      </c>
      <c r="V46" s="205">
        <f>+U46</f>
        <v>1</v>
      </c>
      <c r="W46" s="237" t="s">
        <v>569</v>
      </c>
      <c r="X46" s="195">
        <v>0</v>
      </c>
      <c r="Y46" s="205">
        <v>1</v>
      </c>
      <c r="Z46" s="1"/>
    </row>
    <row r="47" spans="2:26">
      <c r="B47" s="1"/>
      <c r="C47" s="1"/>
      <c r="D47" s="1"/>
      <c r="E47" s="161"/>
      <c r="F47" s="224"/>
      <c r="G47" s="163"/>
      <c r="H47" s="166"/>
      <c r="I47" s="227"/>
      <c r="J47" s="245"/>
      <c r="K47" s="227"/>
      <c r="L47" s="245"/>
      <c r="M47" s="230"/>
      <c r="N47" s="196"/>
      <c r="O47" s="196"/>
      <c r="P47" s="196"/>
      <c r="Q47" s="232"/>
      <c r="R47" s="242"/>
      <c r="S47" s="242"/>
      <c r="T47" s="196"/>
      <c r="U47" s="196"/>
      <c r="V47" s="196"/>
      <c r="W47" s="238"/>
      <c r="X47" s="196"/>
      <c r="Y47" s="196"/>
      <c r="Z47" s="1"/>
    </row>
    <row r="48" spans="2:26">
      <c r="B48" s="1"/>
      <c r="C48" s="1"/>
      <c r="D48" s="1"/>
      <c r="E48" s="161"/>
      <c r="F48" s="224"/>
      <c r="G48" s="163"/>
      <c r="H48" s="166"/>
      <c r="I48" s="227"/>
      <c r="J48" s="245"/>
      <c r="K48" s="227"/>
      <c r="L48" s="245"/>
      <c r="M48" s="230"/>
      <c r="N48" s="196"/>
      <c r="O48" s="196"/>
      <c r="P48" s="196"/>
      <c r="Q48" s="232"/>
      <c r="R48" s="242"/>
      <c r="S48" s="242"/>
      <c r="T48" s="196"/>
      <c r="U48" s="196"/>
      <c r="V48" s="196"/>
      <c r="W48" s="238"/>
      <c r="X48" s="196"/>
      <c r="Y48" s="196"/>
      <c r="Z48" s="1"/>
    </row>
    <row r="49" spans="2:29">
      <c r="B49" s="1"/>
      <c r="C49" s="1"/>
      <c r="D49" s="1"/>
      <c r="E49" s="161"/>
      <c r="F49" s="224"/>
      <c r="G49" s="163"/>
      <c r="H49" s="166"/>
      <c r="I49" s="227"/>
      <c r="J49" s="245"/>
      <c r="K49" s="227"/>
      <c r="L49" s="245"/>
      <c r="M49" s="230"/>
      <c r="N49" s="196"/>
      <c r="O49" s="196"/>
      <c r="P49" s="196"/>
      <c r="Q49" s="232"/>
      <c r="R49" s="242"/>
      <c r="S49" s="242"/>
      <c r="T49" s="196"/>
      <c r="U49" s="196"/>
      <c r="V49" s="196"/>
      <c r="W49" s="238"/>
      <c r="X49" s="196"/>
      <c r="Y49" s="196"/>
      <c r="Z49" s="1"/>
    </row>
    <row r="50" spans="2:29">
      <c r="B50" s="1"/>
      <c r="C50" s="1"/>
      <c r="D50" s="1"/>
      <c r="E50" s="161"/>
      <c r="F50" s="224"/>
      <c r="G50" s="163"/>
      <c r="H50" s="166"/>
      <c r="I50" s="227"/>
      <c r="J50" s="245"/>
      <c r="K50" s="227"/>
      <c r="L50" s="245"/>
      <c r="M50" s="230"/>
      <c r="N50" s="196"/>
      <c r="O50" s="196"/>
      <c r="P50" s="196"/>
      <c r="Q50" s="232"/>
      <c r="R50" s="242"/>
      <c r="S50" s="242"/>
      <c r="T50" s="196"/>
      <c r="U50" s="196"/>
      <c r="V50" s="196"/>
      <c r="W50" s="238"/>
      <c r="X50" s="196"/>
      <c r="Y50" s="196"/>
      <c r="Z50" s="1"/>
    </row>
    <row r="51" spans="2:29">
      <c r="B51" s="1"/>
      <c r="C51" s="1"/>
      <c r="D51" s="1"/>
      <c r="E51" s="161"/>
      <c r="F51" s="224"/>
      <c r="G51" s="163"/>
      <c r="H51" s="166"/>
      <c r="I51" s="227"/>
      <c r="J51" s="245"/>
      <c r="K51" s="227"/>
      <c r="L51" s="245"/>
      <c r="M51" s="230"/>
      <c r="N51" s="196"/>
      <c r="O51" s="196"/>
      <c r="P51" s="196"/>
      <c r="Q51" s="232"/>
      <c r="R51" s="242"/>
      <c r="S51" s="242"/>
      <c r="T51" s="196"/>
      <c r="U51" s="196"/>
      <c r="V51" s="196"/>
      <c r="W51" s="238"/>
      <c r="X51" s="196"/>
      <c r="Y51" s="196"/>
      <c r="Z51" s="1"/>
    </row>
    <row r="52" spans="2:29" ht="177.6" customHeight="1" thickBot="1">
      <c r="B52" s="1"/>
      <c r="C52" s="1"/>
      <c r="D52" s="1"/>
      <c r="E52" s="161"/>
      <c r="F52" s="224"/>
      <c r="G52" s="164"/>
      <c r="H52" s="166"/>
      <c r="I52" s="228"/>
      <c r="J52" s="246"/>
      <c r="K52" s="228"/>
      <c r="L52" s="246"/>
      <c r="M52" s="231"/>
      <c r="N52" s="197"/>
      <c r="O52" s="197"/>
      <c r="P52" s="197"/>
      <c r="Q52" s="233"/>
      <c r="R52" s="243"/>
      <c r="S52" s="243"/>
      <c r="T52" s="197"/>
      <c r="U52" s="197"/>
      <c r="V52" s="197"/>
      <c r="W52" s="239"/>
      <c r="X52" s="197"/>
      <c r="Y52" s="197"/>
      <c r="Z52" s="1"/>
    </row>
    <row r="53" spans="2:29" ht="56.25" customHeight="1">
      <c r="B53" s="1"/>
      <c r="C53" s="1"/>
      <c r="D53" s="1"/>
      <c r="E53" s="161"/>
      <c r="F53" s="224"/>
      <c r="G53" s="162">
        <v>7</v>
      </c>
      <c r="H53" s="166"/>
      <c r="I53" s="226" t="s">
        <v>98</v>
      </c>
      <c r="J53" s="226" t="s">
        <v>99</v>
      </c>
      <c r="K53" s="226" t="s">
        <v>100</v>
      </c>
      <c r="L53" s="247" t="s">
        <v>101</v>
      </c>
      <c r="M53" s="248" t="s">
        <v>85</v>
      </c>
      <c r="N53" s="204" t="s">
        <v>102</v>
      </c>
      <c r="O53" s="204" t="s">
        <v>103</v>
      </c>
      <c r="P53" s="255">
        <v>0.16600000000000001</v>
      </c>
      <c r="Q53" s="258" t="s">
        <v>104</v>
      </c>
      <c r="R53" s="261" t="s">
        <v>105</v>
      </c>
      <c r="S53" s="261">
        <v>0.28999999999999998</v>
      </c>
      <c r="T53" s="204" t="s">
        <v>106</v>
      </c>
      <c r="U53" s="251">
        <v>0.29160000000000003</v>
      </c>
      <c r="V53" s="205">
        <f>+S53+U53</f>
        <v>0.58160000000000001</v>
      </c>
      <c r="W53" s="237" t="s">
        <v>570</v>
      </c>
      <c r="X53" s="254">
        <v>0.21640000000000001</v>
      </c>
      <c r="Y53" s="254">
        <v>0.79800000000000004</v>
      </c>
      <c r="Z53" s="1"/>
    </row>
    <row r="54" spans="2:29" ht="13.9" customHeight="1">
      <c r="B54" s="1"/>
      <c r="C54" s="1"/>
      <c r="D54" s="1"/>
      <c r="E54" s="161"/>
      <c r="F54" s="224"/>
      <c r="G54" s="163"/>
      <c r="H54" s="166"/>
      <c r="I54" s="227"/>
      <c r="J54" s="245"/>
      <c r="K54" s="227"/>
      <c r="L54" s="245"/>
      <c r="M54" s="249"/>
      <c r="N54" s="196"/>
      <c r="O54" s="196"/>
      <c r="P54" s="256"/>
      <c r="Q54" s="259"/>
      <c r="R54" s="262"/>
      <c r="S54" s="262"/>
      <c r="T54" s="196"/>
      <c r="U54" s="196"/>
      <c r="V54" s="252"/>
      <c r="W54" s="238"/>
      <c r="X54" s="232"/>
      <c r="Y54" s="232"/>
      <c r="Z54" s="1"/>
    </row>
    <row r="55" spans="2:29" ht="13.9" customHeight="1">
      <c r="B55" s="1"/>
      <c r="C55" s="1"/>
      <c r="D55" s="1"/>
      <c r="E55" s="161"/>
      <c r="F55" s="224"/>
      <c r="G55" s="163"/>
      <c r="H55" s="166"/>
      <c r="I55" s="227"/>
      <c r="J55" s="245"/>
      <c r="K55" s="227"/>
      <c r="L55" s="245"/>
      <c r="M55" s="249"/>
      <c r="N55" s="196"/>
      <c r="O55" s="196"/>
      <c r="P55" s="256"/>
      <c r="Q55" s="259"/>
      <c r="R55" s="262"/>
      <c r="S55" s="262"/>
      <c r="T55" s="196"/>
      <c r="U55" s="196"/>
      <c r="V55" s="252"/>
      <c r="W55" s="238"/>
      <c r="X55" s="232"/>
      <c r="Y55" s="232"/>
      <c r="Z55" s="1"/>
    </row>
    <row r="56" spans="2:29" ht="13.9" customHeight="1">
      <c r="B56" s="1"/>
      <c r="C56" s="1"/>
      <c r="D56" s="1"/>
      <c r="E56" s="161"/>
      <c r="F56" s="224"/>
      <c r="G56" s="163"/>
      <c r="H56" s="166"/>
      <c r="I56" s="227"/>
      <c r="J56" s="245"/>
      <c r="K56" s="227"/>
      <c r="L56" s="245"/>
      <c r="M56" s="249"/>
      <c r="N56" s="196"/>
      <c r="O56" s="196"/>
      <c r="P56" s="256"/>
      <c r="Q56" s="259"/>
      <c r="R56" s="262"/>
      <c r="S56" s="262"/>
      <c r="T56" s="196"/>
      <c r="U56" s="196"/>
      <c r="V56" s="252"/>
      <c r="W56" s="238"/>
      <c r="X56" s="232"/>
      <c r="Y56" s="232"/>
      <c r="Z56" s="1"/>
    </row>
    <row r="57" spans="2:29" ht="211.15" customHeight="1" thickBot="1">
      <c r="B57" s="1"/>
      <c r="C57" s="1"/>
      <c r="D57" s="1"/>
      <c r="E57" s="222"/>
      <c r="F57" s="225"/>
      <c r="G57" s="164"/>
      <c r="H57" s="167"/>
      <c r="I57" s="228"/>
      <c r="J57" s="246"/>
      <c r="K57" s="228"/>
      <c r="L57" s="246"/>
      <c r="M57" s="250"/>
      <c r="N57" s="197"/>
      <c r="O57" s="197"/>
      <c r="P57" s="257"/>
      <c r="Q57" s="260"/>
      <c r="R57" s="263"/>
      <c r="S57" s="263"/>
      <c r="T57" s="197"/>
      <c r="U57" s="197"/>
      <c r="V57" s="253"/>
      <c r="W57" s="239"/>
      <c r="X57" s="233"/>
      <c r="Y57" s="233"/>
      <c r="Z57" s="1"/>
      <c r="AC57" s="86"/>
    </row>
    <row r="58" spans="2:29" ht="16.5" customHeight="1">
      <c r="B58" s="1"/>
      <c r="C58" s="1"/>
      <c r="D58" s="1"/>
      <c r="E58" s="160" t="s">
        <v>78</v>
      </c>
      <c r="F58" s="223" t="s">
        <v>107</v>
      </c>
      <c r="G58" s="162">
        <v>8</v>
      </c>
      <c r="H58" s="165" t="s">
        <v>108</v>
      </c>
      <c r="I58" s="226" t="s">
        <v>109</v>
      </c>
      <c r="J58" s="226" t="s">
        <v>110</v>
      </c>
      <c r="K58" s="226" t="s">
        <v>111</v>
      </c>
      <c r="L58" s="226" t="s">
        <v>112</v>
      </c>
      <c r="M58" s="248" t="s">
        <v>113</v>
      </c>
      <c r="N58" s="237" t="s">
        <v>114</v>
      </c>
      <c r="O58" s="205">
        <v>0.25</v>
      </c>
      <c r="P58" s="205">
        <v>0.25</v>
      </c>
      <c r="Q58" s="204" t="s">
        <v>115</v>
      </c>
      <c r="R58" s="205">
        <v>0.25</v>
      </c>
      <c r="S58" s="205">
        <v>0.5</v>
      </c>
      <c r="T58" s="204" t="s">
        <v>116</v>
      </c>
      <c r="U58" s="205">
        <v>0.25</v>
      </c>
      <c r="V58" s="205">
        <f>+S58+U58</f>
        <v>0.75</v>
      </c>
      <c r="W58" s="204" t="s">
        <v>588</v>
      </c>
      <c r="X58" s="205">
        <v>0.25</v>
      </c>
      <c r="Y58" s="205">
        <v>1</v>
      </c>
      <c r="Z58" s="1"/>
    </row>
    <row r="59" spans="2:29">
      <c r="B59" s="1"/>
      <c r="C59" s="1"/>
      <c r="D59" s="1"/>
      <c r="E59" s="161"/>
      <c r="F59" s="224"/>
      <c r="G59" s="163"/>
      <c r="H59" s="166"/>
      <c r="I59" s="227"/>
      <c r="J59" s="245"/>
      <c r="K59" s="227"/>
      <c r="L59" s="227"/>
      <c r="M59" s="249"/>
      <c r="N59" s="238"/>
      <c r="O59" s="196"/>
      <c r="P59" s="196"/>
      <c r="Q59" s="196"/>
      <c r="R59" s="196"/>
      <c r="S59" s="196"/>
      <c r="T59" s="196"/>
      <c r="U59" s="196"/>
      <c r="V59" s="196"/>
      <c r="W59" s="196"/>
      <c r="X59" s="196"/>
      <c r="Y59" s="196"/>
      <c r="Z59" s="1"/>
    </row>
    <row r="60" spans="2:29">
      <c r="B60" s="1"/>
      <c r="C60" s="1"/>
      <c r="D60" s="1"/>
      <c r="E60" s="161"/>
      <c r="F60" s="224"/>
      <c r="G60" s="163"/>
      <c r="H60" s="166"/>
      <c r="I60" s="227"/>
      <c r="J60" s="245"/>
      <c r="K60" s="227"/>
      <c r="L60" s="227"/>
      <c r="M60" s="249"/>
      <c r="N60" s="238"/>
      <c r="O60" s="196"/>
      <c r="P60" s="196"/>
      <c r="Q60" s="196"/>
      <c r="R60" s="196"/>
      <c r="S60" s="196"/>
      <c r="T60" s="196"/>
      <c r="U60" s="196"/>
      <c r="V60" s="196"/>
      <c r="W60" s="196"/>
      <c r="X60" s="196"/>
      <c r="Y60" s="196"/>
      <c r="Z60" s="1"/>
    </row>
    <row r="61" spans="2:29">
      <c r="B61" s="1"/>
      <c r="C61" s="1"/>
      <c r="D61" s="1"/>
      <c r="E61" s="161"/>
      <c r="F61" s="224"/>
      <c r="G61" s="163"/>
      <c r="H61" s="166"/>
      <c r="I61" s="227"/>
      <c r="J61" s="245"/>
      <c r="K61" s="227"/>
      <c r="L61" s="227"/>
      <c r="M61" s="249"/>
      <c r="N61" s="238"/>
      <c r="O61" s="196"/>
      <c r="P61" s="196"/>
      <c r="Q61" s="196"/>
      <c r="R61" s="196"/>
      <c r="S61" s="196"/>
      <c r="T61" s="196"/>
      <c r="U61" s="196"/>
      <c r="V61" s="196"/>
      <c r="W61" s="196"/>
      <c r="X61" s="196"/>
      <c r="Y61" s="196"/>
      <c r="Z61" s="1"/>
    </row>
    <row r="62" spans="2:29">
      <c r="B62" s="1"/>
      <c r="C62" s="1"/>
      <c r="D62" s="1"/>
      <c r="E62" s="161"/>
      <c r="F62" s="224"/>
      <c r="G62" s="163"/>
      <c r="H62" s="166"/>
      <c r="I62" s="227"/>
      <c r="J62" s="245"/>
      <c r="K62" s="227"/>
      <c r="L62" s="227"/>
      <c r="M62" s="249"/>
      <c r="N62" s="238"/>
      <c r="O62" s="196"/>
      <c r="P62" s="196"/>
      <c r="Q62" s="196"/>
      <c r="R62" s="196"/>
      <c r="S62" s="196"/>
      <c r="T62" s="196"/>
      <c r="U62" s="196"/>
      <c r="V62" s="196"/>
      <c r="W62" s="196"/>
      <c r="X62" s="196"/>
      <c r="Y62" s="196"/>
      <c r="Z62" s="1"/>
    </row>
    <row r="63" spans="2:29">
      <c r="B63" s="1"/>
      <c r="C63" s="1"/>
      <c r="D63" s="1"/>
      <c r="E63" s="161"/>
      <c r="F63" s="224"/>
      <c r="G63" s="163"/>
      <c r="H63" s="166"/>
      <c r="I63" s="227"/>
      <c r="J63" s="245"/>
      <c r="K63" s="227"/>
      <c r="L63" s="227"/>
      <c r="M63" s="249"/>
      <c r="N63" s="238"/>
      <c r="O63" s="196"/>
      <c r="P63" s="196"/>
      <c r="Q63" s="196"/>
      <c r="R63" s="196"/>
      <c r="S63" s="196"/>
      <c r="T63" s="196"/>
      <c r="U63" s="196"/>
      <c r="V63" s="196"/>
      <c r="W63" s="196"/>
      <c r="X63" s="196"/>
      <c r="Y63" s="196"/>
      <c r="Z63" s="1"/>
    </row>
    <row r="64" spans="2:29">
      <c r="B64" s="1"/>
      <c r="C64" s="1"/>
      <c r="D64" s="1"/>
      <c r="E64" s="161"/>
      <c r="F64" s="224"/>
      <c r="G64" s="163"/>
      <c r="H64" s="166"/>
      <c r="I64" s="227"/>
      <c r="J64" s="245"/>
      <c r="K64" s="227"/>
      <c r="L64" s="227"/>
      <c r="M64" s="249"/>
      <c r="N64" s="238"/>
      <c r="O64" s="196"/>
      <c r="P64" s="196"/>
      <c r="Q64" s="196"/>
      <c r="R64" s="196"/>
      <c r="S64" s="196"/>
      <c r="T64" s="196"/>
      <c r="U64" s="196"/>
      <c r="V64" s="196"/>
      <c r="W64" s="196"/>
      <c r="X64" s="196"/>
      <c r="Y64" s="196"/>
      <c r="Z64" s="1"/>
    </row>
    <row r="65" spans="2:26">
      <c r="B65" s="1"/>
      <c r="C65" s="1"/>
      <c r="D65" s="1"/>
      <c r="E65" s="161"/>
      <c r="F65" s="224"/>
      <c r="G65" s="163"/>
      <c r="H65" s="166"/>
      <c r="I65" s="227"/>
      <c r="J65" s="245"/>
      <c r="K65" s="227"/>
      <c r="L65" s="227"/>
      <c r="M65" s="249"/>
      <c r="N65" s="238"/>
      <c r="O65" s="196"/>
      <c r="P65" s="196"/>
      <c r="Q65" s="196"/>
      <c r="R65" s="196"/>
      <c r="S65" s="196"/>
      <c r="T65" s="196"/>
      <c r="U65" s="196"/>
      <c r="V65" s="196"/>
      <c r="W65" s="196"/>
      <c r="X65" s="196"/>
      <c r="Y65" s="196"/>
      <c r="Z65" s="1"/>
    </row>
    <row r="66" spans="2:26">
      <c r="B66" s="1"/>
      <c r="C66" s="1"/>
      <c r="D66" s="1"/>
      <c r="E66" s="161"/>
      <c r="F66" s="224"/>
      <c r="G66" s="163"/>
      <c r="H66" s="166"/>
      <c r="I66" s="227"/>
      <c r="J66" s="245"/>
      <c r="K66" s="227"/>
      <c r="L66" s="227"/>
      <c r="M66" s="249"/>
      <c r="N66" s="238"/>
      <c r="O66" s="196"/>
      <c r="P66" s="196"/>
      <c r="Q66" s="196"/>
      <c r="R66" s="196"/>
      <c r="S66" s="196"/>
      <c r="T66" s="196"/>
      <c r="U66" s="196"/>
      <c r="V66" s="196"/>
      <c r="W66" s="196"/>
      <c r="X66" s="196"/>
      <c r="Y66" s="196"/>
      <c r="Z66" s="1"/>
    </row>
    <row r="67" spans="2:26">
      <c r="B67" s="1"/>
      <c r="C67" s="1"/>
      <c r="D67" s="1"/>
      <c r="E67" s="161"/>
      <c r="F67" s="224"/>
      <c r="G67" s="163"/>
      <c r="H67" s="166"/>
      <c r="I67" s="227"/>
      <c r="J67" s="245"/>
      <c r="K67" s="227"/>
      <c r="L67" s="227"/>
      <c r="M67" s="249"/>
      <c r="N67" s="238"/>
      <c r="O67" s="196"/>
      <c r="P67" s="196"/>
      <c r="Q67" s="196"/>
      <c r="R67" s="196"/>
      <c r="S67" s="196"/>
      <c r="T67" s="196"/>
      <c r="U67" s="196"/>
      <c r="V67" s="196"/>
      <c r="W67" s="196"/>
      <c r="X67" s="196"/>
      <c r="Y67" s="196"/>
      <c r="Z67" s="1"/>
    </row>
    <row r="68" spans="2:26" ht="221.45" customHeight="1" thickBot="1">
      <c r="B68" s="1"/>
      <c r="C68" s="1"/>
      <c r="D68" s="1"/>
      <c r="E68" s="161"/>
      <c r="F68" s="224"/>
      <c r="G68" s="164"/>
      <c r="H68" s="166"/>
      <c r="I68" s="228"/>
      <c r="J68" s="246"/>
      <c r="K68" s="228"/>
      <c r="L68" s="228"/>
      <c r="M68" s="250"/>
      <c r="N68" s="239"/>
      <c r="O68" s="197"/>
      <c r="P68" s="197"/>
      <c r="Q68" s="197"/>
      <c r="R68" s="197"/>
      <c r="S68" s="197"/>
      <c r="T68" s="197"/>
      <c r="U68" s="197"/>
      <c r="V68" s="197"/>
      <c r="W68" s="197"/>
      <c r="X68" s="197"/>
      <c r="Y68" s="197"/>
      <c r="Z68" s="1"/>
    </row>
    <row r="69" spans="2:26">
      <c r="B69" s="1"/>
      <c r="C69" s="1"/>
      <c r="D69" s="1"/>
      <c r="E69" s="161"/>
      <c r="F69" s="224"/>
      <c r="G69" s="162">
        <v>9</v>
      </c>
      <c r="H69" s="166"/>
      <c r="I69" s="165" t="s">
        <v>117</v>
      </c>
      <c r="J69" s="165" t="s">
        <v>118</v>
      </c>
      <c r="K69" s="165" t="s">
        <v>119</v>
      </c>
      <c r="L69" s="165" t="s">
        <v>120</v>
      </c>
      <c r="M69" s="185" t="s">
        <v>113</v>
      </c>
      <c r="N69" s="170" t="s">
        <v>121</v>
      </c>
      <c r="O69" s="180">
        <v>0.25</v>
      </c>
      <c r="P69" s="180">
        <v>0.25</v>
      </c>
      <c r="Q69" s="282" t="s">
        <v>122</v>
      </c>
      <c r="R69" s="180">
        <v>0.4</v>
      </c>
      <c r="S69" s="180">
        <v>0.4</v>
      </c>
      <c r="T69" s="285" t="s">
        <v>123</v>
      </c>
      <c r="U69" s="180">
        <v>0.64</v>
      </c>
      <c r="V69" s="180">
        <v>0.64</v>
      </c>
      <c r="W69" s="170" t="s">
        <v>123</v>
      </c>
      <c r="X69" s="170"/>
      <c r="Y69" s="170"/>
      <c r="Z69" s="1"/>
    </row>
    <row r="70" spans="2:26">
      <c r="B70" s="1"/>
      <c r="C70" s="1"/>
      <c r="D70" s="1"/>
      <c r="E70" s="161"/>
      <c r="F70" s="224"/>
      <c r="G70" s="163"/>
      <c r="H70" s="166"/>
      <c r="I70" s="166"/>
      <c r="J70" s="168"/>
      <c r="K70" s="166"/>
      <c r="L70" s="166"/>
      <c r="M70" s="186"/>
      <c r="N70" s="171"/>
      <c r="O70" s="181"/>
      <c r="P70" s="181"/>
      <c r="Q70" s="283"/>
      <c r="R70" s="181"/>
      <c r="S70" s="181"/>
      <c r="T70" s="286"/>
      <c r="U70" s="181"/>
      <c r="V70" s="181"/>
      <c r="W70" s="171"/>
      <c r="X70" s="171"/>
      <c r="Y70" s="171"/>
      <c r="Z70" s="1"/>
    </row>
    <row r="71" spans="2:26">
      <c r="B71" s="1"/>
      <c r="C71" s="1"/>
      <c r="D71" s="1"/>
      <c r="E71" s="161"/>
      <c r="F71" s="224"/>
      <c r="G71" s="163"/>
      <c r="H71" s="166"/>
      <c r="I71" s="166"/>
      <c r="J71" s="168"/>
      <c r="K71" s="166"/>
      <c r="L71" s="166"/>
      <c r="M71" s="186"/>
      <c r="N71" s="171"/>
      <c r="O71" s="181"/>
      <c r="P71" s="181"/>
      <c r="Q71" s="283"/>
      <c r="R71" s="181"/>
      <c r="S71" s="181"/>
      <c r="T71" s="286"/>
      <c r="U71" s="181"/>
      <c r="V71" s="181"/>
      <c r="W71" s="171"/>
      <c r="X71" s="171"/>
      <c r="Y71" s="171"/>
      <c r="Z71" s="1"/>
    </row>
    <row r="72" spans="2:26">
      <c r="B72" s="1"/>
      <c r="C72" s="1"/>
      <c r="D72" s="1"/>
      <c r="E72" s="161"/>
      <c r="F72" s="224"/>
      <c r="G72" s="163"/>
      <c r="H72" s="166"/>
      <c r="I72" s="166"/>
      <c r="J72" s="168"/>
      <c r="K72" s="166"/>
      <c r="L72" s="166"/>
      <c r="M72" s="186"/>
      <c r="N72" s="171"/>
      <c r="O72" s="181"/>
      <c r="P72" s="181"/>
      <c r="Q72" s="283"/>
      <c r="R72" s="181"/>
      <c r="S72" s="181"/>
      <c r="T72" s="286"/>
      <c r="U72" s="181"/>
      <c r="V72" s="181"/>
      <c r="W72" s="171"/>
      <c r="X72" s="171"/>
      <c r="Y72" s="171"/>
      <c r="Z72" s="1"/>
    </row>
    <row r="73" spans="2:26">
      <c r="B73" s="1"/>
      <c r="C73" s="1"/>
      <c r="D73" s="1"/>
      <c r="E73" s="161"/>
      <c r="F73" s="224"/>
      <c r="G73" s="163"/>
      <c r="H73" s="166"/>
      <c r="I73" s="166"/>
      <c r="J73" s="168"/>
      <c r="K73" s="166"/>
      <c r="L73" s="166"/>
      <c r="M73" s="186"/>
      <c r="N73" s="171"/>
      <c r="O73" s="181"/>
      <c r="P73" s="181"/>
      <c r="Q73" s="283"/>
      <c r="R73" s="181"/>
      <c r="S73" s="181"/>
      <c r="T73" s="286"/>
      <c r="U73" s="181"/>
      <c r="V73" s="181"/>
      <c r="W73" s="171"/>
      <c r="X73" s="171"/>
      <c r="Y73" s="171"/>
      <c r="Z73" s="1"/>
    </row>
    <row r="74" spans="2:26">
      <c r="B74" s="1"/>
      <c r="C74" s="1"/>
      <c r="D74" s="1"/>
      <c r="E74" s="161"/>
      <c r="F74" s="224"/>
      <c r="G74" s="163"/>
      <c r="H74" s="166"/>
      <c r="I74" s="166"/>
      <c r="J74" s="168"/>
      <c r="K74" s="166"/>
      <c r="L74" s="166"/>
      <c r="M74" s="186"/>
      <c r="N74" s="171"/>
      <c r="O74" s="181"/>
      <c r="P74" s="181"/>
      <c r="Q74" s="283"/>
      <c r="R74" s="181"/>
      <c r="S74" s="181"/>
      <c r="T74" s="286"/>
      <c r="U74" s="181"/>
      <c r="V74" s="181"/>
      <c r="W74" s="171"/>
      <c r="X74" s="171"/>
      <c r="Y74" s="171"/>
      <c r="Z74" s="1"/>
    </row>
    <row r="75" spans="2:26" ht="145.15" customHeight="1" thickBot="1">
      <c r="B75" s="1"/>
      <c r="C75" s="1"/>
      <c r="D75" s="1"/>
      <c r="E75" s="161"/>
      <c r="F75" s="224"/>
      <c r="G75" s="164"/>
      <c r="H75" s="166"/>
      <c r="I75" s="167"/>
      <c r="J75" s="169"/>
      <c r="K75" s="167"/>
      <c r="L75" s="167"/>
      <c r="M75" s="187"/>
      <c r="N75" s="172"/>
      <c r="O75" s="182"/>
      <c r="P75" s="182"/>
      <c r="Q75" s="284"/>
      <c r="R75" s="182"/>
      <c r="S75" s="182"/>
      <c r="T75" s="287"/>
      <c r="U75" s="182"/>
      <c r="V75" s="182"/>
      <c r="W75" s="172"/>
      <c r="X75" s="172"/>
      <c r="Y75" s="172"/>
      <c r="Z75" s="1"/>
    </row>
    <row r="76" spans="2:26" ht="14.45" customHeight="1">
      <c r="B76" s="1"/>
      <c r="C76" s="1"/>
      <c r="D76" s="1"/>
      <c r="E76" s="161"/>
      <c r="F76" s="224"/>
      <c r="G76" s="162">
        <v>10</v>
      </c>
      <c r="H76" s="166"/>
      <c r="I76" s="267" t="s">
        <v>124</v>
      </c>
      <c r="J76" s="267" t="s">
        <v>125</v>
      </c>
      <c r="K76" s="267" t="s">
        <v>126</v>
      </c>
      <c r="L76" s="267" t="s">
        <v>127</v>
      </c>
      <c r="M76" s="296" t="s">
        <v>128</v>
      </c>
      <c r="N76" s="308" t="s">
        <v>129</v>
      </c>
      <c r="O76" s="308" t="s">
        <v>130</v>
      </c>
      <c r="P76" s="288">
        <v>0.4</v>
      </c>
      <c r="Q76" s="305" t="s">
        <v>131</v>
      </c>
      <c r="R76" s="313" t="s">
        <v>132</v>
      </c>
      <c r="S76" s="302">
        <v>1</v>
      </c>
      <c r="T76" s="305" t="s">
        <v>133</v>
      </c>
      <c r="U76" s="292" t="s">
        <v>134</v>
      </c>
      <c r="V76" s="288">
        <v>1</v>
      </c>
      <c r="W76" s="291" t="s">
        <v>540</v>
      </c>
      <c r="X76" s="292" t="s">
        <v>134</v>
      </c>
      <c r="Y76" s="288">
        <v>1</v>
      </c>
      <c r="Z76" s="1"/>
    </row>
    <row r="77" spans="2:26" ht="13.9" customHeight="1">
      <c r="B77" s="1"/>
      <c r="C77" s="1"/>
      <c r="D77" s="1"/>
      <c r="E77" s="161"/>
      <c r="F77" s="224"/>
      <c r="G77" s="163"/>
      <c r="H77" s="166"/>
      <c r="I77" s="268"/>
      <c r="J77" s="270"/>
      <c r="K77" s="268"/>
      <c r="L77" s="268"/>
      <c r="M77" s="297"/>
      <c r="N77" s="309"/>
      <c r="O77" s="309"/>
      <c r="P77" s="289"/>
      <c r="Q77" s="311"/>
      <c r="R77" s="314"/>
      <c r="S77" s="303"/>
      <c r="T77" s="306"/>
      <c r="U77" s="293"/>
      <c r="V77" s="289"/>
      <c r="W77" s="289"/>
      <c r="X77" s="293"/>
      <c r="Y77" s="289"/>
      <c r="Z77" s="1"/>
    </row>
    <row r="78" spans="2:26" ht="13.9" customHeight="1">
      <c r="B78" s="1"/>
      <c r="C78" s="1"/>
      <c r="D78" s="1"/>
      <c r="E78" s="161"/>
      <c r="F78" s="224"/>
      <c r="G78" s="163"/>
      <c r="H78" s="166"/>
      <c r="I78" s="268"/>
      <c r="J78" s="270"/>
      <c r="K78" s="268"/>
      <c r="L78" s="268"/>
      <c r="M78" s="297"/>
      <c r="N78" s="309"/>
      <c r="O78" s="309"/>
      <c r="P78" s="289"/>
      <c r="Q78" s="311"/>
      <c r="R78" s="314"/>
      <c r="S78" s="303"/>
      <c r="T78" s="306"/>
      <c r="U78" s="293"/>
      <c r="V78" s="289"/>
      <c r="W78" s="289"/>
      <c r="X78" s="293"/>
      <c r="Y78" s="289"/>
      <c r="Z78" s="1"/>
    </row>
    <row r="79" spans="2:26" ht="13.9" customHeight="1">
      <c r="B79" s="1"/>
      <c r="C79" s="1"/>
      <c r="D79" s="1"/>
      <c r="E79" s="161"/>
      <c r="F79" s="224"/>
      <c r="G79" s="163"/>
      <c r="H79" s="166"/>
      <c r="I79" s="268"/>
      <c r="J79" s="270"/>
      <c r="K79" s="268"/>
      <c r="L79" s="268"/>
      <c r="M79" s="297"/>
      <c r="N79" s="309"/>
      <c r="O79" s="309"/>
      <c r="P79" s="289"/>
      <c r="Q79" s="311"/>
      <c r="R79" s="314"/>
      <c r="S79" s="303"/>
      <c r="T79" s="306"/>
      <c r="U79" s="293"/>
      <c r="V79" s="289"/>
      <c r="W79" s="289"/>
      <c r="X79" s="293"/>
      <c r="Y79" s="289"/>
      <c r="Z79" s="1"/>
    </row>
    <row r="80" spans="2:26" ht="408.6" customHeight="1" thickBot="1">
      <c r="B80" s="1"/>
      <c r="C80" s="1"/>
      <c r="D80" s="1"/>
      <c r="E80" s="161"/>
      <c r="F80" s="224"/>
      <c r="G80" s="164"/>
      <c r="H80" s="166"/>
      <c r="I80" s="269"/>
      <c r="J80" s="271"/>
      <c r="K80" s="269"/>
      <c r="L80" s="269"/>
      <c r="M80" s="298"/>
      <c r="N80" s="310"/>
      <c r="O80" s="310"/>
      <c r="P80" s="290"/>
      <c r="Q80" s="312"/>
      <c r="R80" s="315"/>
      <c r="S80" s="304"/>
      <c r="T80" s="307"/>
      <c r="U80" s="294"/>
      <c r="V80" s="290"/>
      <c r="W80" s="290"/>
      <c r="X80" s="294"/>
      <c r="Y80" s="290"/>
      <c r="Z80" s="1"/>
    </row>
    <row r="81" spans="2:26">
      <c r="B81" s="1"/>
      <c r="C81" s="1"/>
      <c r="D81" s="1"/>
      <c r="E81" s="161"/>
      <c r="F81" s="224"/>
      <c r="G81" s="162">
        <v>11</v>
      </c>
      <c r="H81" s="166"/>
      <c r="I81" s="267" t="s">
        <v>135</v>
      </c>
      <c r="J81" s="267" t="s">
        <v>136</v>
      </c>
      <c r="K81" s="267" t="s">
        <v>137</v>
      </c>
      <c r="L81" s="295" t="s">
        <v>138</v>
      </c>
      <c r="M81" s="296" t="s">
        <v>113</v>
      </c>
      <c r="N81" s="299" t="s">
        <v>139</v>
      </c>
      <c r="O81" s="291">
        <v>0.25</v>
      </c>
      <c r="P81" s="288">
        <v>0.25</v>
      </c>
      <c r="Q81" s="316" t="s">
        <v>140</v>
      </c>
      <c r="R81" s="288">
        <v>0.25</v>
      </c>
      <c r="S81" s="288">
        <v>0.5</v>
      </c>
      <c r="T81" s="319" t="s">
        <v>141</v>
      </c>
      <c r="U81" s="205">
        <v>0.25</v>
      </c>
      <c r="V81" s="205">
        <f>+U81+S81</f>
        <v>0.75</v>
      </c>
      <c r="W81" s="204" t="s">
        <v>573</v>
      </c>
      <c r="X81" s="240">
        <v>0.25</v>
      </c>
      <c r="Y81" s="240">
        <v>1</v>
      </c>
      <c r="Z81" s="1"/>
    </row>
    <row r="82" spans="2:26" ht="22.9" customHeight="1">
      <c r="B82" s="1"/>
      <c r="C82" s="1"/>
      <c r="D82" s="1"/>
      <c r="E82" s="161"/>
      <c r="F82" s="224"/>
      <c r="G82" s="163"/>
      <c r="H82" s="166"/>
      <c r="I82" s="268"/>
      <c r="J82" s="270"/>
      <c r="K82" s="268"/>
      <c r="L82" s="270"/>
      <c r="M82" s="297"/>
      <c r="N82" s="300"/>
      <c r="O82" s="300"/>
      <c r="P82" s="289"/>
      <c r="Q82" s="317"/>
      <c r="R82" s="289"/>
      <c r="S82" s="289"/>
      <c r="T82" s="320"/>
      <c r="U82" s="196"/>
      <c r="V82" s="196"/>
      <c r="W82" s="232"/>
      <c r="X82" s="232"/>
      <c r="Y82" s="232"/>
      <c r="Z82" s="1"/>
    </row>
    <row r="83" spans="2:26">
      <c r="B83" s="1"/>
      <c r="C83" s="1"/>
      <c r="D83" s="1"/>
      <c r="E83" s="161"/>
      <c r="F83" s="224"/>
      <c r="G83" s="163"/>
      <c r="H83" s="166"/>
      <c r="I83" s="268"/>
      <c r="J83" s="270"/>
      <c r="K83" s="268"/>
      <c r="L83" s="270"/>
      <c r="M83" s="297"/>
      <c r="N83" s="300"/>
      <c r="O83" s="300"/>
      <c r="P83" s="289"/>
      <c r="Q83" s="317"/>
      <c r="R83" s="289"/>
      <c r="S83" s="289"/>
      <c r="T83" s="320"/>
      <c r="U83" s="196"/>
      <c r="V83" s="196"/>
      <c r="W83" s="232"/>
      <c r="X83" s="232"/>
      <c r="Y83" s="232"/>
      <c r="Z83" s="1"/>
    </row>
    <row r="84" spans="2:26">
      <c r="B84" s="1"/>
      <c r="C84" s="1"/>
      <c r="D84" s="1"/>
      <c r="E84" s="161"/>
      <c r="F84" s="224"/>
      <c r="G84" s="163"/>
      <c r="H84" s="166"/>
      <c r="I84" s="268"/>
      <c r="J84" s="270"/>
      <c r="K84" s="268"/>
      <c r="L84" s="270"/>
      <c r="M84" s="297"/>
      <c r="N84" s="300"/>
      <c r="O84" s="300"/>
      <c r="P84" s="289"/>
      <c r="Q84" s="317"/>
      <c r="R84" s="289"/>
      <c r="S84" s="289"/>
      <c r="T84" s="320"/>
      <c r="U84" s="196"/>
      <c r="V84" s="196"/>
      <c r="W84" s="232"/>
      <c r="X84" s="232"/>
      <c r="Y84" s="232"/>
      <c r="Z84" s="1"/>
    </row>
    <row r="85" spans="2:26" ht="15" customHeight="1">
      <c r="B85" s="1"/>
      <c r="C85" s="1"/>
      <c r="D85" s="1"/>
      <c r="E85" s="161"/>
      <c r="F85" s="224"/>
      <c r="G85" s="163"/>
      <c r="H85" s="166"/>
      <c r="I85" s="268"/>
      <c r="J85" s="270"/>
      <c r="K85" s="268"/>
      <c r="L85" s="270"/>
      <c r="M85" s="297"/>
      <c r="N85" s="300"/>
      <c r="O85" s="300"/>
      <c r="P85" s="289"/>
      <c r="Q85" s="317"/>
      <c r="R85" s="289"/>
      <c r="S85" s="289"/>
      <c r="T85" s="320"/>
      <c r="U85" s="196"/>
      <c r="V85" s="196"/>
      <c r="W85" s="232"/>
      <c r="X85" s="232"/>
      <c r="Y85" s="232"/>
      <c r="Z85" s="1"/>
    </row>
    <row r="86" spans="2:26" ht="211.9" customHeight="1" thickBot="1">
      <c r="B86" s="1"/>
      <c r="C86" s="1"/>
      <c r="D86" s="1"/>
      <c r="E86" s="161"/>
      <c r="F86" s="225"/>
      <c r="G86" s="164"/>
      <c r="H86" s="167"/>
      <c r="I86" s="269"/>
      <c r="J86" s="271"/>
      <c r="K86" s="269"/>
      <c r="L86" s="271"/>
      <c r="M86" s="298"/>
      <c r="N86" s="301"/>
      <c r="O86" s="301"/>
      <c r="P86" s="290"/>
      <c r="Q86" s="318"/>
      <c r="R86" s="290"/>
      <c r="S86" s="290"/>
      <c r="T86" s="321"/>
      <c r="U86" s="197"/>
      <c r="V86" s="197"/>
      <c r="W86" s="233"/>
      <c r="X86" s="233"/>
      <c r="Y86" s="233"/>
      <c r="Z86" s="1"/>
    </row>
    <row r="87" spans="2:26">
      <c r="B87" s="1"/>
      <c r="C87" s="1"/>
      <c r="D87" s="1"/>
      <c r="E87" s="161"/>
      <c r="F87" s="160" t="s">
        <v>142</v>
      </c>
      <c r="G87" s="162">
        <v>12</v>
      </c>
      <c r="H87" s="165" t="s">
        <v>143</v>
      </c>
      <c r="I87" s="226" t="s">
        <v>144</v>
      </c>
      <c r="J87" s="226" t="s">
        <v>145</v>
      </c>
      <c r="K87" s="226" t="s">
        <v>146</v>
      </c>
      <c r="L87" s="226" t="s">
        <v>147</v>
      </c>
      <c r="M87" s="229" t="s">
        <v>148</v>
      </c>
      <c r="N87" s="336" t="s">
        <v>149</v>
      </c>
      <c r="O87" s="205">
        <v>0.5</v>
      </c>
      <c r="P87" s="205">
        <f>+O87</f>
        <v>0.5</v>
      </c>
      <c r="Q87" s="339" t="s">
        <v>150</v>
      </c>
      <c r="R87" s="330">
        <v>0.4</v>
      </c>
      <c r="S87" s="330">
        <v>0.9</v>
      </c>
      <c r="T87" s="204" t="s">
        <v>151</v>
      </c>
      <c r="U87" s="205">
        <v>0</v>
      </c>
      <c r="V87" s="205">
        <v>0</v>
      </c>
      <c r="W87" s="333" t="s">
        <v>549</v>
      </c>
      <c r="X87" s="205">
        <v>0.1</v>
      </c>
      <c r="Y87" s="205">
        <v>0.9</v>
      </c>
      <c r="Z87" s="1"/>
    </row>
    <row r="88" spans="2:26">
      <c r="B88" s="1"/>
      <c r="C88" s="1"/>
      <c r="D88" s="1"/>
      <c r="E88" s="161"/>
      <c r="F88" s="161"/>
      <c r="G88" s="163"/>
      <c r="H88" s="166"/>
      <c r="I88" s="227"/>
      <c r="J88" s="227"/>
      <c r="K88" s="227"/>
      <c r="L88" s="227"/>
      <c r="M88" s="230"/>
      <c r="N88" s="337"/>
      <c r="O88" s="196"/>
      <c r="P88" s="252"/>
      <c r="Q88" s="340"/>
      <c r="R88" s="331"/>
      <c r="S88" s="331"/>
      <c r="T88" s="232"/>
      <c r="U88" s="196"/>
      <c r="V88" s="196"/>
      <c r="W88" s="334"/>
      <c r="X88" s="196"/>
      <c r="Y88" s="196"/>
      <c r="Z88" s="1"/>
    </row>
    <row r="89" spans="2:26">
      <c r="B89" s="1"/>
      <c r="C89" s="1"/>
      <c r="D89" s="1"/>
      <c r="E89" s="161"/>
      <c r="F89" s="161"/>
      <c r="G89" s="163"/>
      <c r="H89" s="166"/>
      <c r="I89" s="227"/>
      <c r="J89" s="227"/>
      <c r="K89" s="227"/>
      <c r="L89" s="227"/>
      <c r="M89" s="230"/>
      <c r="N89" s="337"/>
      <c r="O89" s="196"/>
      <c r="P89" s="252"/>
      <c r="Q89" s="340"/>
      <c r="R89" s="331"/>
      <c r="S89" s="331"/>
      <c r="T89" s="232"/>
      <c r="U89" s="196"/>
      <c r="V89" s="196"/>
      <c r="W89" s="334"/>
      <c r="X89" s="196"/>
      <c r="Y89" s="196"/>
      <c r="Z89" s="1"/>
    </row>
    <row r="90" spans="2:26">
      <c r="B90" s="1"/>
      <c r="C90" s="1"/>
      <c r="D90" s="1"/>
      <c r="E90" s="161"/>
      <c r="F90" s="161"/>
      <c r="G90" s="163"/>
      <c r="H90" s="166"/>
      <c r="I90" s="227"/>
      <c r="J90" s="227"/>
      <c r="K90" s="227"/>
      <c r="L90" s="227"/>
      <c r="M90" s="230"/>
      <c r="N90" s="337"/>
      <c r="O90" s="196"/>
      <c r="P90" s="252"/>
      <c r="Q90" s="340"/>
      <c r="R90" s="331"/>
      <c r="S90" s="331"/>
      <c r="T90" s="232"/>
      <c r="U90" s="196"/>
      <c r="V90" s="196"/>
      <c r="W90" s="334"/>
      <c r="X90" s="196"/>
      <c r="Y90" s="196"/>
      <c r="Z90" s="1"/>
    </row>
    <row r="91" spans="2:26" ht="144.6" customHeight="1" thickBot="1">
      <c r="B91" s="1"/>
      <c r="C91" s="1"/>
      <c r="D91" s="1"/>
      <c r="E91" s="161"/>
      <c r="F91" s="161"/>
      <c r="G91" s="164"/>
      <c r="H91" s="166"/>
      <c r="I91" s="228"/>
      <c r="J91" s="228"/>
      <c r="K91" s="228"/>
      <c r="L91" s="228"/>
      <c r="M91" s="231"/>
      <c r="N91" s="338"/>
      <c r="O91" s="197"/>
      <c r="P91" s="252"/>
      <c r="Q91" s="341"/>
      <c r="R91" s="332"/>
      <c r="S91" s="332"/>
      <c r="T91" s="233"/>
      <c r="U91" s="197"/>
      <c r="V91" s="197"/>
      <c r="W91" s="335"/>
      <c r="X91" s="197"/>
      <c r="Y91" s="197"/>
      <c r="Z91" s="1"/>
    </row>
    <row r="92" spans="2:26" ht="162.6" customHeight="1" thickBot="1">
      <c r="B92" s="1"/>
      <c r="C92" s="1"/>
      <c r="D92" s="1"/>
      <c r="E92" s="161"/>
      <c r="F92" s="161"/>
      <c r="G92" s="25">
        <v>13</v>
      </c>
      <c r="H92" s="166"/>
      <c r="I92" s="56" t="s">
        <v>152</v>
      </c>
      <c r="J92" s="87" t="s">
        <v>153</v>
      </c>
      <c r="K92" s="56" t="s">
        <v>154</v>
      </c>
      <c r="L92" s="56" t="s">
        <v>155</v>
      </c>
      <c r="M92" s="88" t="s">
        <v>148</v>
      </c>
      <c r="N92" s="83" t="s">
        <v>156</v>
      </c>
      <c r="O92" s="89">
        <v>0.25</v>
      </c>
      <c r="P92" s="44">
        <f>+O92</f>
        <v>0.25</v>
      </c>
      <c r="Q92" s="90" t="s">
        <v>157</v>
      </c>
      <c r="R92" s="60">
        <v>0.25</v>
      </c>
      <c r="S92" s="60">
        <v>0.5</v>
      </c>
      <c r="T92" s="82" t="s">
        <v>158</v>
      </c>
      <c r="U92" s="44">
        <v>0.25</v>
      </c>
      <c r="V92" s="44">
        <v>0.75</v>
      </c>
      <c r="W92" s="91" t="s">
        <v>550</v>
      </c>
      <c r="X92" s="85">
        <v>0.25</v>
      </c>
      <c r="Y92" s="44">
        <v>1</v>
      </c>
      <c r="Z92" s="1"/>
    </row>
    <row r="93" spans="2:26" ht="143.44999999999999" customHeight="1" thickBot="1">
      <c r="B93" s="1"/>
      <c r="C93" s="1"/>
      <c r="D93" s="1"/>
      <c r="E93" s="161"/>
      <c r="F93" s="161"/>
      <c r="G93" s="25">
        <v>14</v>
      </c>
      <c r="H93" s="166"/>
      <c r="I93" s="65" t="s">
        <v>159</v>
      </c>
      <c r="J93" s="65" t="s">
        <v>160</v>
      </c>
      <c r="K93" s="65" t="s">
        <v>161</v>
      </c>
      <c r="L93" s="65" t="s">
        <v>162</v>
      </c>
      <c r="M93" s="30" t="s">
        <v>148</v>
      </c>
      <c r="N93" s="35" t="s">
        <v>163</v>
      </c>
      <c r="O93" s="71">
        <v>0.25</v>
      </c>
      <c r="P93" s="34">
        <v>0.25</v>
      </c>
      <c r="Q93" s="72" t="s">
        <v>164</v>
      </c>
      <c r="R93" s="68">
        <v>0.25</v>
      </c>
      <c r="S93" s="68">
        <v>0.5</v>
      </c>
      <c r="T93" s="73" t="s">
        <v>165</v>
      </c>
      <c r="U93" s="34">
        <v>0.25</v>
      </c>
      <c r="V93" s="34">
        <v>0.75</v>
      </c>
      <c r="W93" s="31" t="s">
        <v>548</v>
      </c>
      <c r="X93" s="74">
        <v>0.25</v>
      </c>
      <c r="Y93" s="79">
        <v>1</v>
      </c>
      <c r="Z93" s="1"/>
    </row>
    <row r="94" spans="2:26">
      <c r="B94" s="1"/>
      <c r="C94" s="1"/>
      <c r="D94" s="1"/>
      <c r="E94" s="161"/>
      <c r="F94" s="161"/>
      <c r="G94" s="162">
        <v>15</v>
      </c>
      <c r="H94" s="166"/>
      <c r="I94" s="267" t="s">
        <v>166</v>
      </c>
      <c r="J94" s="267" t="s">
        <v>167</v>
      </c>
      <c r="K94" s="267" t="s">
        <v>168</v>
      </c>
      <c r="L94" s="267" t="s">
        <v>169</v>
      </c>
      <c r="M94" s="322" t="s">
        <v>148</v>
      </c>
      <c r="N94" s="299" t="s">
        <v>170</v>
      </c>
      <c r="O94" s="325">
        <v>0</v>
      </c>
      <c r="P94" s="288">
        <v>0</v>
      </c>
      <c r="Q94" s="342" t="s">
        <v>170</v>
      </c>
      <c r="R94" s="345">
        <v>0</v>
      </c>
      <c r="S94" s="345">
        <v>0</v>
      </c>
      <c r="T94" s="299" t="s">
        <v>171</v>
      </c>
      <c r="U94" s="288">
        <v>0</v>
      </c>
      <c r="V94" s="288">
        <v>0</v>
      </c>
      <c r="W94" s="299" t="s">
        <v>539</v>
      </c>
      <c r="X94" s="291">
        <v>1</v>
      </c>
      <c r="Y94" s="291">
        <v>1</v>
      </c>
      <c r="Z94" s="1"/>
    </row>
    <row r="95" spans="2:26">
      <c r="B95" s="1"/>
      <c r="C95" s="1"/>
      <c r="D95" s="1"/>
      <c r="E95" s="161"/>
      <c r="F95" s="161"/>
      <c r="G95" s="163"/>
      <c r="H95" s="166"/>
      <c r="I95" s="268"/>
      <c r="J95" s="268"/>
      <c r="K95" s="268"/>
      <c r="L95" s="268"/>
      <c r="M95" s="323"/>
      <c r="N95" s="300"/>
      <c r="O95" s="326"/>
      <c r="P95" s="328"/>
      <c r="Q95" s="343"/>
      <c r="R95" s="311"/>
      <c r="S95" s="311"/>
      <c r="T95" s="300"/>
      <c r="U95" s="289"/>
      <c r="V95" s="289"/>
      <c r="W95" s="300"/>
      <c r="X95" s="300"/>
      <c r="Y95" s="300"/>
      <c r="Z95" s="1"/>
    </row>
    <row r="96" spans="2:26">
      <c r="B96" s="1"/>
      <c r="C96" s="1"/>
      <c r="D96" s="1"/>
      <c r="E96" s="161"/>
      <c r="F96" s="161"/>
      <c r="G96" s="163"/>
      <c r="H96" s="166"/>
      <c r="I96" s="268"/>
      <c r="J96" s="268"/>
      <c r="K96" s="268"/>
      <c r="L96" s="268"/>
      <c r="M96" s="323"/>
      <c r="N96" s="300"/>
      <c r="O96" s="326"/>
      <c r="P96" s="328"/>
      <c r="Q96" s="343"/>
      <c r="R96" s="311"/>
      <c r="S96" s="311"/>
      <c r="T96" s="300"/>
      <c r="U96" s="289"/>
      <c r="V96" s="289"/>
      <c r="W96" s="300"/>
      <c r="X96" s="300"/>
      <c r="Y96" s="300"/>
      <c r="Z96" s="1"/>
    </row>
    <row r="97" spans="2:26">
      <c r="B97" s="1"/>
      <c r="C97" s="1"/>
      <c r="D97" s="1"/>
      <c r="E97" s="161"/>
      <c r="F97" s="161"/>
      <c r="G97" s="163"/>
      <c r="H97" s="166"/>
      <c r="I97" s="268"/>
      <c r="J97" s="268"/>
      <c r="K97" s="268"/>
      <c r="L97" s="268"/>
      <c r="M97" s="323"/>
      <c r="N97" s="300"/>
      <c r="O97" s="326"/>
      <c r="P97" s="328"/>
      <c r="Q97" s="343"/>
      <c r="R97" s="311"/>
      <c r="S97" s="311"/>
      <c r="T97" s="300"/>
      <c r="U97" s="289"/>
      <c r="V97" s="289"/>
      <c r="W97" s="300"/>
      <c r="X97" s="300"/>
      <c r="Y97" s="300"/>
      <c r="Z97" s="1"/>
    </row>
    <row r="98" spans="2:26">
      <c r="B98" s="1"/>
      <c r="C98" s="1"/>
      <c r="D98" s="1"/>
      <c r="E98" s="161"/>
      <c r="F98" s="161"/>
      <c r="G98" s="163"/>
      <c r="H98" s="166"/>
      <c r="I98" s="268"/>
      <c r="J98" s="268"/>
      <c r="K98" s="268"/>
      <c r="L98" s="268"/>
      <c r="M98" s="323"/>
      <c r="N98" s="300"/>
      <c r="O98" s="326"/>
      <c r="P98" s="328"/>
      <c r="Q98" s="343"/>
      <c r="R98" s="311"/>
      <c r="S98" s="311"/>
      <c r="T98" s="300"/>
      <c r="U98" s="289"/>
      <c r="V98" s="289"/>
      <c r="W98" s="300"/>
      <c r="X98" s="300"/>
      <c r="Y98" s="300"/>
      <c r="Z98" s="1"/>
    </row>
    <row r="99" spans="2:26">
      <c r="B99" s="1"/>
      <c r="C99" s="1"/>
      <c r="D99" s="1"/>
      <c r="E99" s="161"/>
      <c r="F99" s="161"/>
      <c r="G99" s="163"/>
      <c r="H99" s="166"/>
      <c r="I99" s="268"/>
      <c r="J99" s="268"/>
      <c r="K99" s="268"/>
      <c r="L99" s="268"/>
      <c r="M99" s="323"/>
      <c r="N99" s="300"/>
      <c r="O99" s="326"/>
      <c r="P99" s="328"/>
      <c r="Q99" s="343"/>
      <c r="R99" s="311"/>
      <c r="S99" s="311"/>
      <c r="T99" s="300"/>
      <c r="U99" s="289"/>
      <c r="V99" s="289"/>
      <c r="W99" s="300"/>
      <c r="X99" s="300"/>
      <c r="Y99" s="300"/>
      <c r="Z99" s="1"/>
    </row>
    <row r="100" spans="2:26" ht="17.25" thickBot="1">
      <c r="B100" s="1"/>
      <c r="C100" s="1"/>
      <c r="D100" s="1"/>
      <c r="E100" s="161"/>
      <c r="F100" s="222"/>
      <c r="G100" s="164"/>
      <c r="H100" s="167"/>
      <c r="I100" s="269"/>
      <c r="J100" s="269"/>
      <c r="K100" s="269"/>
      <c r="L100" s="269"/>
      <c r="M100" s="324"/>
      <c r="N100" s="301"/>
      <c r="O100" s="327"/>
      <c r="P100" s="329"/>
      <c r="Q100" s="344"/>
      <c r="R100" s="312"/>
      <c r="S100" s="312"/>
      <c r="T100" s="301"/>
      <c r="U100" s="290"/>
      <c r="V100" s="290"/>
      <c r="W100" s="301"/>
      <c r="X100" s="301"/>
      <c r="Y100" s="301"/>
      <c r="Z100" s="1"/>
    </row>
    <row r="101" spans="2:26" ht="15" customHeight="1">
      <c r="B101" s="1"/>
      <c r="C101" s="1"/>
      <c r="D101" s="1"/>
      <c r="E101" s="161"/>
      <c r="F101" s="160" t="s">
        <v>172</v>
      </c>
      <c r="G101" s="162">
        <v>16</v>
      </c>
      <c r="H101" s="165" t="s">
        <v>173</v>
      </c>
      <c r="I101" s="267" t="s">
        <v>174</v>
      </c>
      <c r="J101" s="267" t="s">
        <v>175</v>
      </c>
      <c r="K101" s="267" t="s">
        <v>176</v>
      </c>
      <c r="L101" s="267" t="s">
        <v>177</v>
      </c>
      <c r="M101" s="296" t="s">
        <v>178</v>
      </c>
      <c r="N101" s="299" t="s">
        <v>179</v>
      </c>
      <c r="O101" s="349">
        <v>0.25</v>
      </c>
      <c r="P101" s="359">
        <v>0.25</v>
      </c>
      <c r="Q101" s="360" t="s">
        <v>180</v>
      </c>
      <c r="R101" s="346">
        <v>0.1666</v>
      </c>
      <c r="S101" s="346">
        <f>+R101+P101</f>
        <v>0.41659999999999997</v>
      </c>
      <c r="T101" s="299" t="s">
        <v>181</v>
      </c>
      <c r="U101" s="356">
        <v>0.5</v>
      </c>
      <c r="V101" s="346">
        <f>+S101+U101</f>
        <v>0.91659999999999997</v>
      </c>
      <c r="W101" s="299" t="s">
        <v>182</v>
      </c>
      <c r="X101" s="346">
        <v>8.3299999999999999E-2</v>
      </c>
      <c r="Y101" s="346">
        <f>+V101+X101</f>
        <v>0.99990000000000001</v>
      </c>
      <c r="Z101" s="1"/>
    </row>
    <row r="102" spans="2:26">
      <c r="B102" s="1"/>
      <c r="C102" s="1"/>
      <c r="D102" s="1"/>
      <c r="E102" s="161"/>
      <c r="F102" s="161"/>
      <c r="G102" s="163"/>
      <c r="H102" s="166"/>
      <c r="I102" s="268"/>
      <c r="J102" s="270"/>
      <c r="K102" s="268"/>
      <c r="L102" s="270"/>
      <c r="M102" s="297"/>
      <c r="N102" s="300"/>
      <c r="O102" s="350"/>
      <c r="P102" s="352"/>
      <c r="Q102" s="361"/>
      <c r="R102" s="289"/>
      <c r="S102" s="354"/>
      <c r="T102" s="289"/>
      <c r="U102" s="357"/>
      <c r="V102" s="354"/>
      <c r="W102" s="289"/>
      <c r="X102" s="289"/>
      <c r="Y102" s="289"/>
      <c r="Z102" s="1"/>
    </row>
    <row r="103" spans="2:26">
      <c r="B103" s="1"/>
      <c r="C103" s="1"/>
      <c r="D103" s="1"/>
      <c r="E103" s="161"/>
      <c r="F103" s="161"/>
      <c r="G103" s="163"/>
      <c r="H103" s="166"/>
      <c r="I103" s="268"/>
      <c r="J103" s="270"/>
      <c r="K103" s="268"/>
      <c r="L103" s="270"/>
      <c r="M103" s="297"/>
      <c r="N103" s="300"/>
      <c r="O103" s="350"/>
      <c r="P103" s="352"/>
      <c r="Q103" s="361"/>
      <c r="R103" s="289"/>
      <c r="S103" s="354"/>
      <c r="T103" s="289"/>
      <c r="U103" s="357"/>
      <c r="V103" s="354"/>
      <c r="W103" s="289"/>
      <c r="X103" s="289"/>
      <c r="Y103" s="289"/>
      <c r="Z103" s="1"/>
    </row>
    <row r="104" spans="2:26">
      <c r="B104" s="1"/>
      <c r="C104" s="1"/>
      <c r="D104" s="1"/>
      <c r="E104" s="161"/>
      <c r="F104" s="161"/>
      <c r="G104" s="163"/>
      <c r="H104" s="166"/>
      <c r="I104" s="268"/>
      <c r="J104" s="270"/>
      <c r="K104" s="268"/>
      <c r="L104" s="270"/>
      <c r="M104" s="297"/>
      <c r="N104" s="300"/>
      <c r="O104" s="350"/>
      <c r="P104" s="352"/>
      <c r="Q104" s="361"/>
      <c r="R104" s="289"/>
      <c r="S104" s="354"/>
      <c r="T104" s="289"/>
      <c r="U104" s="357"/>
      <c r="V104" s="354"/>
      <c r="W104" s="289"/>
      <c r="X104" s="289"/>
      <c r="Y104" s="289"/>
      <c r="Z104" s="1"/>
    </row>
    <row r="105" spans="2:26">
      <c r="B105" s="1"/>
      <c r="C105" s="1"/>
      <c r="D105" s="1"/>
      <c r="E105" s="161"/>
      <c r="F105" s="161"/>
      <c r="G105" s="163"/>
      <c r="H105" s="166"/>
      <c r="I105" s="268"/>
      <c r="J105" s="270"/>
      <c r="K105" s="268"/>
      <c r="L105" s="270"/>
      <c r="M105" s="297"/>
      <c r="N105" s="300"/>
      <c r="O105" s="350"/>
      <c r="P105" s="352"/>
      <c r="Q105" s="361"/>
      <c r="R105" s="289"/>
      <c r="S105" s="354"/>
      <c r="T105" s="289"/>
      <c r="U105" s="357"/>
      <c r="V105" s="354"/>
      <c r="W105" s="289"/>
      <c r="X105" s="289"/>
      <c r="Y105" s="289"/>
      <c r="Z105" s="1"/>
    </row>
    <row r="106" spans="2:26">
      <c r="B106" s="1"/>
      <c r="C106" s="1"/>
      <c r="D106" s="1"/>
      <c r="E106" s="161"/>
      <c r="F106" s="161"/>
      <c r="G106" s="163"/>
      <c r="H106" s="166"/>
      <c r="I106" s="268"/>
      <c r="J106" s="270"/>
      <c r="K106" s="268"/>
      <c r="L106" s="270"/>
      <c r="M106" s="297"/>
      <c r="N106" s="300"/>
      <c r="O106" s="350"/>
      <c r="P106" s="352"/>
      <c r="Q106" s="361"/>
      <c r="R106" s="289"/>
      <c r="S106" s="354"/>
      <c r="T106" s="289"/>
      <c r="U106" s="357"/>
      <c r="V106" s="354"/>
      <c r="W106" s="289"/>
      <c r="X106" s="289"/>
      <c r="Y106" s="289"/>
      <c r="Z106" s="1"/>
    </row>
    <row r="107" spans="2:26" ht="177" customHeight="1" thickBot="1">
      <c r="B107" s="1"/>
      <c r="C107" s="1"/>
      <c r="D107" s="1"/>
      <c r="E107" s="161"/>
      <c r="F107" s="161"/>
      <c r="G107" s="164"/>
      <c r="H107" s="166"/>
      <c r="I107" s="269"/>
      <c r="J107" s="271"/>
      <c r="K107" s="269"/>
      <c r="L107" s="271"/>
      <c r="M107" s="298"/>
      <c r="N107" s="301"/>
      <c r="O107" s="351"/>
      <c r="P107" s="353"/>
      <c r="Q107" s="362"/>
      <c r="R107" s="290"/>
      <c r="S107" s="355"/>
      <c r="T107" s="290"/>
      <c r="U107" s="358"/>
      <c r="V107" s="355"/>
      <c r="W107" s="290"/>
      <c r="X107" s="290"/>
      <c r="Y107" s="290"/>
      <c r="Z107" s="1"/>
    </row>
    <row r="108" spans="2:26">
      <c r="B108" s="1"/>
      <c r="C108" s="1"/>
      <c r="D108" s="1"/>
      <c r="E108" s="161"/>
      <c r="F108" s="161"/>
      <c r="G108" s="162">
        <v>17</v>
      </c>
      <c r="H108" s="166"/>
      <c r="I108" s="267" t="s">
        <v>183</v>
      </c>
      <c r="J108" s="267" t="s">
        <v>184</v>
      </c>
      <c r="K108" s="267" t="s">
        <v>168</v>
      </c>
      <c r="L108" s="267" t="s">
        <v>185</v>
      </c>
      <c r="M108" s="296" t="s">
        <v>178</v>
      </c>
      <c r="N108" s="292" t="s">
        <v>186</v>
      </c>
      <c r="O108" s="349">
        <v>0.1</v>
      </c>
      <c r="P108" s="352">
        <v>0.1</v>
      </c>
      <c r="Q108" s="360" t="s">
        <v>187</v>
      </c>
      <c r="R108" s="288">
        <v>0.4</v>
      </c>
      <c r="S108" s="288">
        <v>0.5</v>
      </c>
      <c r="T108" s="299" t="s">
        <v>188</v>
      </c>
      <c r="U108" s="288">
        <v>0.5</v>
      </c>
      <c r="V108" s="288">
        <f>+U108+S108</f>
        <v>1</v>
      </c>
      <c r="W108" s="299" t="s">
        <v>538</v>
      </c>
      <c r="X108" s="299"/>
      <c r="Y108" s="291">
        <v>1</v>
      </c>
      <c r="Z108" s="1"/>
    </row>
    <row r="109" spans="2:26">
      <c r="B109" s="1"/>
      <c r="C109" s="1"/>
      <c r="D109" s="1"/>
      <c r="E109" s="161"/>
      <c r="F109" s="161"/>
      <c r="G109" s="163"/>
      <c r="H109" s="166"/>
      <c r="I109" s="268"/>
      <c r="J109" s="268"/>
      <c r="K109" s="268"/>
      <c r="L109" s="270"/>
      <c r="M109" s="297"/>
      <c r="N109" s="347"/>
      <c r="O109" s="350"/>
      <c r="P109" s="352"/>
      <c r="Q109" s="361"/>
      <c r="R109" s="289"/>
      <c r="S109" s="289"/>
      <c r="T109" s="289"/>
      <c r="U109" s="289"/>
      <c r="V109" s="289"/>
      <c r="W109" s="300"/>
      <c r="X109" s="300"/>
      <c r="Y109" s="300"/>
      <c r="Z109" s="1"/>
    </row>
    <row r="110" spans="2:26">
      <c r="B110" s="1"/>
      <c r="C110" s="1"/>
      <c r="D110" s="1"/>
      <c r="E110" s="161"/>
      <c r="F110" s="161"/>
      <c r="G110" s="163"/>
      <c r="H110" s="166"/>
      <c r="I110" s="268"/>
      <c r="J110" s="268"/>
      <c r="K110" s="268"/>
      <c r="L110" s="270"/>
      <c r="M110" s="297"/>
      <c r="N110" s="347"/>
      <c r="O110" s="350"/>
      <c r="P110" s="352"/>
      <c r="Q110" s="361"/>
      <c r="R110" s="289"/>
      <c r="S110" s="289"/>
      <c r="T110" s="289"/>
      <c r="U110" s="289"/>
      <c r="V110" s="289"/>
      <c r="W110" s="300"/>
      <c r="X110" s="300"/>
      <c r="Y110" s="300"/>
      <c r="Z110" s="1"/>
    </row>
    <row r="111" spans="2:26">
      <c r="B111" s="1"/>
      <c r="C111" s="1"/>
      <c r="D111" s="1"/>
      <c r="E111" s="161"/>
      <c r="F111" s="161"/>
      <c r="G111" s="163"/>
      <c r="H111" s="166"/>
      <c r="I111" s="268"/>
      <c r="J111" s="268"/>
      <c r="K111" s="268"/>
      <c r="L111" s="270"/>
      <c r="M111" s="297"/>
      <c r="N111" s="347"/>
      <c r="O111" s="350"/>
      <c r="P111" s="352"/>
      <c r="Q111" s="361"/>
      <c r="R111" s="289"/>
      <c r="S111" s="289"/>
      <c r="T111" s="289"/>
      <c r="U111" s="289"/>
      <c r="V111" s="289"/>
      <c r="W111" s="300"/>
      <c r="X111" s="300"/>
      <c r="Y111" s="300"/>
      <c r="Z111" s="1"/>
    </row>
    <row r="112" spans="2:26">
      <c r="B112" s="1"/>
      <c r="C112" s="1"/>
      <c r="D112" s="1"/>
      <c r="E112" s="161"/>
      <c r="F112" s="161"/>
      <c r="G112" s="163"/>
      <c r="H112" s="166"/>
      <c r="I112" s="268"/>
      <c r="J112" s="268"/>
      <c r="K112" s="268"/>
      <c r="L112" s="270"/>
      <c r="M112" s="297"/>
      <c r="N112" s="347"/>
      <c r="O112" s="350"/>
      <c r="P112" s="352"/>
      <c r="Q112" s="361"/>
      <c r="R112" s="289"/>
      <c r="S112" s="289"/>
      <c r="T112" s="289"/>
      <c r="U112" s="289"/>
      <c r="V112" s="289"/>
      <c r="W112" s="300"/>
      <c r="X112" s="300"/>
      <c r="Y112" s="300"/>
      <c r="Z112" s="1"/>
    </row>
    <row r="113" spans="2:26">
      <c r="B113" s="1"/>
      <c r="C113" s="1"/>
      <c r="D113" s="1"/>
      <c r="E113" s="161"/>
      <c r="F113" s="161"/>
      <c r="G113" s="163"/>
      <c r="H113" s="166"/>
      <c r="I113" s="268"/>
      <c r="J113" s="268"/>
      <c r="K113" s="268"/>
      <c r="L113" s="270"/>
      <c r="M113" s="297"/>
      <c r="N113" s="347"/>
      <c r="O113" s="350"/>
      <c r="P113" s="352"/>
      <c r="Q113" s="361"/>
      <c r="R113" s="289"/>
      <c r="S113" s="289"/>
      <c r="T113" s="289"/>
      <c r="U113" s="289"/>
      <c r="V113" s="289"/>
      <c r="W113" s="300"/>
      <c r="X113" s="300"/>
      <c r="Y113" s="300"/>
      <c r="Z113" s="1"/>
    </row>
    <row r="114" spans="2:26" ht="207" customHeight="1" thickBot="1">
      <c r="B114" s="1"/>
      <c r="C114" s="1"/>
      <c r="D114" s="1"/>
      <c r="E114" s="161"/>
      <c r="F114" s="161"/>
      <c r="G114" s="164"/>
      <c r="H114" s="166"/>
      <c r="I114" s="269"/>
      <c r="J114" s="269"/>
      <c r="K114" s="269"/>
      <c r="L114" s="271"/>
      <c r="M114" s="298"/>
      <c r="N114" s="348"/>
      <c r="O114" s="351"/>
      <c r="P114" s="353"/>
      <c r="Q114" s="362"/>
      <c r="R114" s="290"/>
      <c r="S114" s="290"/>
      <c r="T114" s="290"/>
      <c r="U114" s="290"/>
      <c r="V114" s="290"/>
      <c r="W114" s="301"/>
      <c r="X114" s="301"/>
      <c r="Y114" s="301"/>
      <c r="Z114" s="1"/>
    </row>
    <row r="115" spans="2:26" ht="15" customHeight="1">
      <c r="B115" s="1"/>
      <c r="C115" s="1"/>
      <c r="D115" s="1"/>
      <c r="E115" s="161"/>
      <c r="F115" s="161"/>
      <c r="G115" s="162">
        <v>18</v>
      </c>
      <c r="H115" s="166"/>
      <c r="I115" s="226" t="s">
        <v>189</v>
      </c>
      <c r="J115" s="226" t="s">
        <v>190</v>
      </c>
      <c r="K115" s="226" t="s">
        <v>191</v>
      </c>
      <c r="L115" s="226" t="s">
        <v>192</v>
      </c>
      <c r="M115" s="248" t="s">
        <v>178</v>
      </c>
      <c r="N115" s="363" t="s">
        <v>193</v>
      </c>
      <c r="O115" s="366">
        <v>0.25</v>
      </c>
      <c r="P115" s="367">
        <v>0.25</v>
      </c>
      <c r="Q115" s="204" t="s">
        <v>194</v>
      </c>
      <c r="R115" s="205">
        <v>0.25</v>
      </c>
      <c r="S115" s="240">
        <f>R115+P115</f>
        <v>0.5</v>
      </c>
      <c r="T115" s="204" t="s">
        <v>571</v>
      </c>
      <c r="U115" s="205">
        <v>0.25</v>
      </c>
      <c r="V115" s="205">
        <f>+S115+U115</f>
        <v>0.75</v>
      </c>
      <c r="W115" s="204" t="s">
        <v>572</v>
      </c>
      <c r="X115" s="205">
        <v>0.25</v>
      </c>
      <c r="Y115" s="205">
        <f>V115+X115</f>
        <v>1</v>
      </c>
      <c r="Z115" s="1"/>
    </row>
    <row r="116" spans="2:26">
      <c r="B116" s="1"/>
      <c r="C116" s="1"/>
      <c r="D116" s="1"/>
      <c r="E116" s="161"/>
      <c r="F116" s="161"/>
      <c r="G116" s="163"/>
      <c r="H116" s="166"/>
      <c r="I116" s="227"/>
      <c r="J116" s="227"/>
      <c r="K116" s="227"/>
      <c r="L116" s="227"/>
      <c r="M116" s="249"/>
      <c r="N116" s="364"/>
      <c r="O116" s="367"/>
      <c r="P116" s="367"/>
      <c r="Q116" s="196"/>
      <c r="R116" s="196"/>
      <c r="S116" s="196"/>
      <c r="T116" s="196"/>
      <c r="U116" s="196"/>
      <c r="V116" s="196"/>
      <c r="W116" s="196"/>
      <c r="X116" s="196"/>
      <c r="Y116" s="196"/>
      <c r="Z116" s="1"/>
    </row>
    <row r="117" spans="2:26">
      <c r="B117" s="1"/>
      <c r="C117" s="1"/>
      <c r="D117" s="1"/>
      <c r="E117" s="161"/>
      <c r="F117" s="161"/>
      <c r="G117" s="163"/>
      <c r="H117" s="166"/>
      <c r="I117" s="227"/>
      <c r="J117" s="227"/>
      <c r="K117" s="227"/>
      <c r="L117" s="227"/>
      <c r="M117" s="249"/>
      <c r="N117" s="364"/>
      <c r="O117" s="367"/>
      <c r="P117" s="367"/>
      <c r="Q117" s="196"/>
      <c r="R117" s="196"/>
      <c r="S117" s="196"/>
      <c r="T117" s="196"/>
      <c r="U117" s="196"/>
      <c r="V117" s="196"/>
      <c r="W117" s="196"/>
      <c r="X117" s="196"/>
      <c r="Y117" s="196"/>
      <c r="Z117" s="1"/>
    </row>
    <row r="118" spans="2:26">
      <c r="B118" s="1"/>
      <c r="C118" s="1"/>
      <c r="D118" s="1"/>
      <c r="E118" s="161"/>
      <c r="F118" s="161"/>
      <c r="G118" s="163"/>
      <c r="H118" s="166"/>
      <c r="I118" s="227"/>
      <c r="J118" s="227"/>
      <c r="K118" s="227"/>
      <c r="L118" s="227"/>
      <c r="M118" s="249"/>
      <c r="N118" s="364"/>
      <c r="O118" s="367"/>
      <c r="P118" s="367"/>
      <c r="Q118" s="196"/>
      <c r="R118" s="196"/>
      <c r="S118" s="196"/>
      <c r="T118" s="196"/>
      <c r="U118" s="196"/>
      <c r="V118" s="196"/>
      <c r="W118" s="196"/>
      <c r="X118" s="196"/>
      <c r="Y118" s="196"/>
      <c r="Z118" s="1"/>
    </row>
    <row r="119" spans="2:26">
      <c r="B119" s="1"/>
      <c r="C119" s="1"/>
      <c r="D119" s="1"/>
      <c r="E119" s="161"/>
      <c r="F119" s="161"/>
      <c r="G119" s="163"/>
      <c r="H119" s="166"/>
      <c r="I119" s="227"/>
      <c r="J119" s="227"/>
      <c r="K119" s="227"/>
      <c r="L119" s="227"/>
      <c r="M119" s="249"/>
      <c r="N119" s="364"/>
      <c r="O119" s="367"/>
      <c r="P119" s="367"/>
      <c r="Q119" s="196"/>
      <c r="R119" s="196"/>
      <c r="S119" s="196"/>
      <c r="T119" s="196"/>
      <c r="U119" s="196"/>
      <c r="V119" s="196"/>
      <c r="W119" s="196"/>
      <c r="X119" s="196"/>
      <c r="Y119" s="196"/>
      <c r="Z119" s="1"/>
    </row>
    <row r="120" spans="2:26">
      <c r="B120" s="1"/>
      <c r="C120" s="1"/>
      <c r="D120" s="1"/>
      <c r="E120" s="161"/>
      <c r="F120" s="161"/>
      <c r="G120" s="163"/>
      <c r="H120" s="166"/>
      <c r="I120" s="227"/>
      <c r="J120" s="227"/>
      <c r="K120" s="227"/>
      <c r="L120" s="227"/>
      <c r="M120" s="249"/>
      <c r="N120" s="364"/>
      <c r="O120" s="367"/>
      <c r="P120" s="367"/>
      <c r="Q120" s="196"/>
      <c r="R120" s="196"/>
      <c r="S120" s="196"/>
      <c r="T120" s="196"/>
      <c r="U120" s="196"/>
      <c r="V120" s="196"/>
      <c r="W120" s="196"/>
      <c r="X120" s="196"/>
      <c r="Y120" s="196"/>
      <c r="Z120" s="1"/>
    </row>
    <row r="121" spans="2:26" ht="0.75" customHeight="1">
      <c r="B121" s="1"/>
      <c r="C121" s="1"/>
      <c r="D121" s="1"/>
      <c r="E121" s="161"/>
      <c r="F121" s="161"/>
      <c r="G121" s="163"/>
      <c r="H121" s="166"/>
      <c r="I121" s="227"/>
      <c r="J121" s="227"/>
      <c r="K121" s="227"/>
      <c r="L121" s="227"/>
      <c r="M121" s="249"/>
      <c r="N121" s="364"/>
      <c r="O121" s="367"/>
      <c r="P121" s="367"/>
      <c r="Q121" s="196"/>
      <c r="R121" s="196"/>
      <c r="S121" s="196"/>
      <c r="T121" s="196"/>
      <c r="U121" s="196"/>
      <c r="V121" s="196"/>
      <c r="W121" s="196"/>
      <c r="X121" s="196"/>
      <c r="Y121" s="196"/>
      <c r="Z121" s="1"/>
    </row>
    <row r="122" spans="2:26" ht="15" customHeight="1">
      <c r="B122" s="1"/>
      <c r="C122" s="1"/>
      <c r="D122" s="1"/>
      <c r="E122" s="161"/>
      <c r="F122" s="161"/>
      <c r="G122" s="163"/>
      <c r="H122" s="166"/>
      <c r="I122" s="227"/>
      <c r="J122" s="227"/>
      <c r="K122" s="227"/>
      <c r="L122" s="227"/>
      <c r="M122" s="249"/>
      <c r="N122" s="364"/>
      <c r="O122" s="367"/>
      <c r="P122" s="367"/>
      <c r="Q122" s="196"/>
      <c r="R122" s="196"/>
      <c r="S122" s="196"/>
      <c r="T122" s="196"/>
      <c r="U122" s="196"/>
      <c r="V122" s="196"/>
      <c r="W122" s="196"/>
      <c r="X122" s="196"/>
      <c r="Y122" s="196"/>
      <c r="Z122" s="1"/>
    </row>
    <row r="123" spans="2:26" ht="15" customHeight="1">
      <c r="B123" s="1"/>
      <c r="C123" s="1"/>
      <c r="D123" s="1"/>
      <c r="E123" s="161"/>
      <c r="F123" s="161"/>
      <c r="G123" s="163"/>
      <c r="H123" s="166"/>
      <c r="I123" s="227"/>
      <c r="J123" s="227"/>
      <c r="K123" s="227"/>
      <c r="L123" s="227"/>
      <c r="M123" s="249"/>
      <c r="N123" s="364"/>
      <c r="O123" s="367"/>
      <c r="P123" s="367"/>
      <c r="Q123" s="196"/>
      <c r="R123" s="196"/>
      <c r="S123" s="196"/>
      <c r="T123" s="196"/>
      <c r="U123" s="196"/>
      <c r="V123" s="196"/>
      <c r="W123" s="196"/>
      <c r="X123" s="196"/>
      <c r="Y123" s="196"/>
      <c r="Z123" s="1"/>
    </row>
    <row r="124" spans="2:26" ht="15" customHeight="1">
      <c r="B124" s="1"/>
      <c r="C124" s="1"/>
      <c r="D124" s="1"/>
      <c r="E124" s="161"/>
      <c r="F124" s="161"/>
      <c r="G124" s="163"/>
      <c r="H124" s="166"/>
      <c r="I124" s="227"/>
      <c r="J124" s="227"/>
      <c r="K124" s="227"/>
      <c r="L124" s="227"/>
      <c r="M124" s="249"/>
      <c r="N124" s="364"/>
      <c r="O124" s="367"/>
      <c r="P124" s="367"/>
      <c r="Q124" s="196"/>
      <c r="R124" s="196"/>
      <c r="S124" s="196"/>
      <c r="T124" s="196"/>
      <c r="U124" s="196"/>
      <c r="V124" s="196"/>
      <c r="W124" s="196"/>
      <c r="X124" s="196"/>
      <c r="Y124" s="196"/>
      <c r="Z124" s="1"/>
    </row>
    <row r="125" spans="2:26" ht="15" customHeight="1">
      <c r="B125" s="1"/>
      <c r="C125" s="1"/>
      <c r="D125" s="1"/>
      <c r="E125" s="161"/>
      <c r="F125" s="161"/>
      <c r="G125" s="163"/>
      <c r="H125" s="166"/>
      <c r="I125" s="227"/>
      <c r="J125" s="227"/>
      <c r="K125" s="227"/>
      <c r="L125" s="227"/>
      <c r="M125" s="249"/>
      <c r="N125" s="364"/>
      <c r="O125" s="367"/>
      <c r="P125" s="367"/>
      <c r="Q125" s="196"/>
      <c r="R125" s="196"/>
      <c r="S125" s="196"/>
      <c r="T125" s="196"/>
      <c r="U125" s="196"/>
      <c r="V125" s="196"/>
      <c r="W125" s="196"/>
      <c r="X125" s="196"/>
      <c r="Y125" s="196"/>
      <c r="Z125" s="1"/>
    </row>
    <row r="126" spans="2:26" ht="15" customHeight="1">
      <c r="B126" s="1"/>
      <c r="C126" s="1"/>
      <c r="D126" s="1"/>
      <c r="E126" s="161"/>
      <c r="F126" s="161"/>
      <c r="G126" s="163"/>
      <c r="H126" s="166"/>
      <c r="I126" s="227"/>
      <c r="J126" s="227"/>
      <c r="K126" s="227"/>
      <c r="L126" s="227"/>
      <c r="M126" s="249"/>
      <c r="N126" s="364"/>
      <c r="O126" s="367"/>
      <c r="P126" s="367"/>
      <c r="Q126" s="196"/>
      <c r="R126" s="196"/>
      <c r="S126" s="196"/>
      <c r="T126" s="196"/>
      <c r="U126" s="196"/>
      <c r="V126" s="196"/>
      <c r="W126" s="196"/>
      <c r="X126" s="196"/>
      <c r="Y126" s="196"/>
      <c r="Z126" s="1"/>
    </row>
    <row r="127" spans="2:26" ht="15" customHeight="1">
      <c r="B127" s="1"/>
      <c r="C127" s="1"/>
      <c r="D127" s="1"/>
      <c r="E127" s="161"/>
      <c r="F127" s="161"/>
      <c r="G127" s="163"/>
      <c r="H127" s="166"/>
      <c r="I127" s="227"/>
      <c r="J127" s="227"/>
      <c r="K127" s="227"/>
      <c r="L127" s="227"/>
      <c r="M127" s="249"/>
      <c r="N127" s="364"/>
      <c r="O127" s="367"/>
      <c r="P127" s="367"/>
      <c r="Q127" s="196"/>
      <c r="R127" s="196"/>
      <c r="S127" s="196"/>
      <c r="T127" s="196"/>
      <c r="U127" s="196"/>
      <c r="V127" s="196"/>
      <c r="W127" s="196"/>
      <c r="X127" s="196"/>
      <c r="Y127" s="196"/>
      <c r="Z127" s="1"/>
    </row>
    <row r="128" spans="2:26" ht="15" customHeight="1">
      <c r="B128" s="1"/>
      <c r="C128" s="1"/>
      <c r="D128" s="1"/>
      <c r="E128" s="161"/>
      <c r="F128" s="161"/>
      <c r="G128" s="163"/>
      <c r="H128" s="166"/>
      <c r="I128" s="227"/>
      <c r="J128" s="227"/>
      <c r="K128" s="227"/>
      <c r="L128" s="227"/>
      <c r="M128" s="249"/>
      <c r="N128" s="364"/>
      <c r="O128" s="367"/>
      <c r="P128" s="367"/>
      <c r="Q128" s="196"/>
      <c r="R128" s="196"/>
      <c r="S128" s="196"/>
      <c r="T128" s="196"/>
      <c r="U128" s="196"/>
      <c r="V128" s="196"/>
      <c r="W128" s="196"/>
      <c r="X128" s="196"/>
      <c r="Y128" s="196"/>
      <c r="Z128" s="1"/>
    </row>
    <row r="129" spans="2:71" ht="15" customHeight="1">
      <c r="B129" s="1"/>
      <c r="C129" s="1"/>
      <c r="D129" s="1"/>
      <c r="E129" s="161"/>
      <c r="F129" s="161"/>
      <c r="G129" s="163"/>
      <c r="H129" s="166"/>
      <c r="I129" s="227"/>
      <c r="J129" s="227"/>
      <c r="K129" s="227"/>
      <c r="L129" s="227"/>
      <c r="M129" s="249"/>
      <c r="N129" s="364"/>
      <c r="O129" s="367"/>
      <c r="P129" s="367"/>
      <c r="Q129" s="196"/>
      <c r="R129" s="196"/>
      <c r="S129" s="196"/>
      <c r="T129" s="196"/>
      <c r="U129" s="196"/>
      <c r="V129" s="196"/>
      <c r="W129" s="196"/>
      <c r="X129" s="196"/>
      <c r="Y129" s="196"/>
      <c r="Z129" s="1"/>
    </row>
    <row r="130" spans="2:71" ht="85.9" customHeight="1" thickBot="1">
      <c r="B130" s="1"/>
      <c r="C130" s="1"/>
      <c r="D130" s="1"/>
      <c r="E130" s="161"/>
      <c r="F130" s="161"/>
      <c r="G130" s="164"/>
      <c r="H130" s="166"/>
      <c r="I130" s="228"/>
      <c r="J130" s="228"/>
      <c r="K130" s="228"/>
      <c r="L130" s="228"/>
      <c r="M130" s="250"/>
      <c r="N130" s="365"/>
      <c r="O130" s="368"/>
      <c r="P130" s="368"/>
      <c r="Q130" s="197"/>
      <c r="R130" s="197"/>
      <c r="S130" s="197"/>
      <c r="T130" s="197"/>
      <c r="U130" s="197"/>
      <c r="V130" s="197"/>
      <c r="W130" s="197"/>
      <c r="X130" s="197"/>
      <c r="Y130" s="197"/>
      <c r="Z130" s="1"/>
    </row>
    <row r="131" spans="2:71" ht="71.25" customHeight="1" thickBot="1">
      <c r="B131" s="1"/>
      <c r="C131" s="1"/>
      <c r="D131" s="1"/>
      <c r="E131" s="161"/>
      <c r="F131" s="161"/>
      <c r="G131" s="25">
        <v>19</v>
      </c>
      <c r="H131" s="166"/>
      <c r="I131" s="28" t="s">
        <v>195</v>
      </c>
      <c r="J131" s="28" t="s">
        <v>196</v>
      </c>
      <c r="K131" s="28" t="s">
        <v>168</v>
      </c>
      <c r="L131" s="29" t="s">
        <v>197</v>
      </c>
      <c r="M131" s="30" t="s">
        <v>178</v>
      </c>
      <c r="N131" s="31" t="s">
        <v>198</v>
      </c>
      <c r="O131" s="32">
        <v>0.1</v>
      </c>
      <c r="P131" s="32">
        <v>0.1</v>
      </c>
      <c r="Q131" s="33" t="s">
        <v>199</v>
      </c>
      <c r="R131" s="34">
        <v>0</v>
      </c>
      <c r="S131" s="34">
        <v>0.1</v>
      </c>
      <c r="T131" s="33" t="s">
        <v>199</v>
      </c>
      <c r="U131" s="34">
        <v>0</v>
      </c>
      <c r="V131" s="34">
        <f>+S131+U131</f>
        <v>0.1</v>
      </c>
      <c r="W131" s="35" t="s">
        <v>537</v>
      </c>
      <c r="X131" s="34">
        <v>1</v>
      </c>
      <c r="Y131" s="34">
        <v>1</v>
      </c>
      <c r="Z131" s="1"/>
    </row>
    <row r="132" spans="2:71">
      <c r="B132" s="1"/>
      <c r="C132" s="1"/>
      <c r="D132" s="1"/>
      <c r="E132" s="161"/>
      <c r="F132" s="161"/>
      <c r="G132" s="162">
        <v>20</v>
      </c>
      <c r="H132" s="166"/>
      <c r="I132" s="267" t="s">
        <v>200</v>
      </c>
      <c r="J132" s="267" t="s">
        <v>201</v>
      </c>
      <c r="K132" s="267" t="s">
        <v>168</v>
      </c>
      <c r="L132" s="295" t="s">
        <v>202</v>
      </c>
      <c r="M132" s="296" t="s">
        <v>178</v>
      </c>
      <c r="N132" s="299" t="s">
        <v>203</v>
      </c>
      <c r="O132" s="359">
        <v>0.05</v>
      </c>
      <c r="P132" s="359">
        <v>0.05</v>
      </c>
      <c r="Q132" s="299" t="s">
        <v>204</v>
      </c>
      <c r="R132" s="288">
        <v>0.25</v>
      </c>
      <c r="S132" s="288">
        <f>+R132+P132</f>
        <v>0.3</v>
      </c>
      <c r="T132" s="299" t="s">
        <v>205</v>
      </c>
      <c r="U132" s="288">
        <v>0.25</v>
      </c>
      <c r="V132" s="288">
        <f>+S132+U132</f>
        <v>0.55000000000000004</v>
      </c>
      <c r="W132" s="299" t="s">
        <v>536</v>
      </c>
      <c r="X132" s="288">
        <v>0.45</v>
      </c>
      <c r="Y132" s="288">
        <v>1</v>
      </c>
      <c r="Z132" s="1"/>
    </row>
    <row r="133" spans="2:71">
      <c r="B133" s="1"/>
      <c r="C133" s="1"/>
      <c r="D133" s="1"/>
      <c r="E133" s="161"/>
      <c r="F133" s="161"/>
      <c r="G133" s="163"/>
      <c r="H133" s="166"/>
      <c r="I133" s="268"/>
      <c r="J133" s="268"/>
      <c r="K133" s="268"/>
      <c r="L133" s="270"/>
      <c r="M133" s="297"/>
      <c r="N133" s="300"/>
      <c r="O133" s="352"/>
      <c r="P133" s="352"/>
      <c r="Q133" s="289"/>
      <c r="R133" s="289"/>
      <c r="S133" s="289"/>
      <c r="T133" s="300"/>
      <c r="U133" s="289"/>
      <c r="V133" s="289"/>
      <c r="W133" s="300"/>
      <c r="X133" s="289"/>
      <c r="Y133" s="289"/>
      <c r="Z133" s="1"/>
    </row>
    <row r="134" spans="2:71">
      <c r="B134" s="1"/>
      <c r="C134" s="1"/>
      <c r="D134" s="1"/>
      <c r="E134" s="161"/>
      <c r="F134" s="161"/>
      <c r="G134" s="163"/>
      <c r="H134" s="166"/>
      <c r="I134" s="268"/>
      <c r="J134" s="268"/>
      <c r="K134" s="268"/>
      <c r="L134" s="270"/>
      <c r="M134" s="297"/>
      <c r="N134" s="300"/>
      <c r="O134" s="352"/>
      <c r="P134" s="352"/>
      <c r="Q134" s="289"/>
      <c r="R134" s="289"/>
      <c r="S134" s="289"/>
      <c r="T134" s="300"/>
      <c r="U134" s="289"/>
      <c r="V134" s="289"/>
      <c r="W134" s="300"/>
      <c r="X134" s="289"/>
      <c r="Y134" s="289"/>
      <c r="Z134" s="1"/>
    </row>
    <row r="135" spans="2:71" ht="263.45" customHeight="1" thickBot="1">
      <c r="B135" s="1"/>
      <c r="C135" s="1"/>
      <c r="D135" s="1"/>
      <c r="E135" s="161"/>
      <c r="F135" s="222"/>
      <c r="G135" s="164"/>
      <c r="H135" s="167"/>
      <c r="I135" s="269"/>
      <c r="J135" s="269"/>
      <c r="K135" s="269"/>
      <c r="L135" s="271"/>
      <c r="M135" s="298"/>
      <c r="N135" s="301"/>
      <c r="O135" s="353"/>
      <c r="P135" s="353"/>
      <c r="Q135" s="290"/>
      <c r="R135" s="290"/>
      <c r="S135" s="290"/>
      <c r="T135" s="301"/>
      <c r="U135" s="290"/>
      <c r="V135" s="290"/>
      <c r="W135" s="301"/>
      <c r="X135" s="290"/>
      <c r="Y135" s="290"/>
      <c r="Z135" s="1"/>
    </row>
    <row r="136" spans="2:71">
      <c r="B136" s="1"/>
      <c r="C136" s="1"/>
      <c r="D136" s="1"/>
      <c r="E136" s="161"/>
      <c r="F136" s="272" t="s">
        <v>206</v>
      </c>
      <c r="G136" s="275">
        <v>21</v>
      </c>
      <c r="H136" s="226" t="s">
        <v>207</v>
      </c>
      <c r="I136" s="226" t="s">
        <v>208</v>
      </c>
      <c r="J136" s="226" t="s">
        <v>209</v>
      </c>
      <c r="K136" s="226" t="s">
        <v>210</v>
      </c>
      <c r="L136" s="226" t="s">
        <v>211</v>
      </c>
      <c r="M136" s="229" t="s">
        <v>212</v>
      </c>
      <c r="N136" s="204" t="s">
        <v>213</v>
      </c>
      <c r="O136" s="205">
        <v>0.25</v>
      </c>
      <c r="P136" s="205">
        <v>0.25</v>
      </c>
      <c r="Q136" s="369" t="s">
        <v>214</v>
      </c>
      <c r="R136" s="330">
        <v>0.25</v>
      </c>
      <c r="S136" s="330">
        <f>+P136+R136</f>
        <v>0.5</v>
      </c>
      <c r="T136" s="204" t="s">
        <v>215</v>
      </c>
      <c r="U136" s="205">
        <v>0.25</v>
      </c>
      <c r="V136" s="205">
        <f>+S136+U136</f>
        <v>0.75</v>
      </c>
      <c r="W136" s="237" t="s">
        <v>579</v>
      </c>
      <c r="X136" s="205">
        <v>0.25</v>
      </c>
      <c r="Y136" s="205">
        <v>1</v>
      </c>
      <c r="Z136" s="1"/>
    </row>
    <row r="137" spans="2:71">
      <c r="B137" s="1"/>
      <c r="C137" s="1"/>
      <c r="D137" s="1"/>
      <c r="E137" s="161"/>
      <c r="F137" s="273"/>
      <c r="G137" s="276"/>
      <c r="H137" s="227"/>
      <c r="I137" s="227"/>
      <c r="J137" s="245"/>
      <c r="K137" s="227"/>
      <c r="L137" s="227"/>
      <c r="M137" s="230"/>
      <c r="N137" s="232"/>
      <c r="O137" s="196"/>
      <c r="P137" s="196"/>
      <c r="Q137" s="370"/>
      <c r="R137" s="331"/>
      <c r="S137" s="331"/>
      <c r="T137" s="196"/>
      <c r="U137" s="196"/>
      <c r="V137" s="196"/>
      <c r="W137" s="372"/>
      <c r="X137" s="196"/>
      <c r="Y137" s="196"/>
      <c r="Z137" s="1"/>
    </row>
    <row r="138" spans="2:71">
      <c r="B138" s="1"/>
      <c r="C138" s="1"/>
      <c r="D138" s="1"/>
      <c r="E138" s="161"/>
      <c r="F138" s="273"/>
      <c r="G138" s="276"/>
      <c r="H138" s="227"/>
      <c r="I138" s="227"/>
      <c r="J138" s="245"/>
      <c r="K138" s="227"/>
      <c r="L138" s="227"/>
      <c r="M138" s="230"/>
      <c r="N138" s="232"/>
      <c r="O138" s="196"/>
      <c r="P138" s="196"/>
      <c r="Q138" s="370"/>
      <c r="R138" s="331"/>
      <c r="S138" s="331"/>
      <c r="T138" s="196"/>
      <c r="U138" s="196"/>
      <c r="V138" s="196"/>
      <c r="W138" s="372"/>
      <c r="X138" s="196"/>
      <c r="Y138" s="196"/>
      <c r="Z138" s="1"/>
    </row>
    <row r="139" spans="2:71">
      <c r="B139" s="1"/>
      <c r="C139" s="1"/>
      <c r="D139" s="1"/>
      <c r="E139" s="161"/>
      <c r="F139" s="273"/>
      <c r="G139" s="276"/>
      <c r="H139" s="227"/>
      <c r="I139" s="227"/>
      <c r="J139" s="245"/>
      <c r="K139" s="227"/>
      <c r="L139" s="227"/>
      <c r="M139" s="230"/>
      <c r="N139" s="232"/>
      <c r="O139" s="196"/>
      <c r="P139" s="196"/>
      <c r="Q139" s="370"/>
      <c r="R139" s="331"/>
      <c r="S139" s="331"/>
      <c r="T139" s="196"/>
      <c r="U139" s="196"/>
      <c r="V139" s="196"/>
      <c r="W139" s="372"/>
      <c r="X139" s="196"/>
      <c r="Y139" s="196"/>
      <c r="Z139" s="1"/>
    </row>
    <row r="140" spans="2:71" ht="107.45" customHeight="1" thickBot="1">
      <c r="B140" s="1"/>
      <c r="C140" s="1"/>
      <c r="D140" s="1"/>
      <c r="E140" s="161"/>
      <c r="F140" s="273"/>
      <c r="G140" s="277"/>
      <c r="H140" s="227"/>
      <c r="I140" s="228"/>
      <c r="J140" s="246"/>
      <c r="K140" s="228"/>
      <c r="L140" s="228"/>
      <c r="M140" s="231"/>
      <c r="N140" s="233"/>
      <c r="O140" s="197"/>
      <c r="P140" s="197"/>
      <c r="Q140" s="371"/>
      <c r="R140" s="332"/>
      <c r="S140" s="332"/>
      <c r="T140" s="197"/>
      <c r="U140" s="197"/>
      <c r="V140" s="197"/>
      <c r="W140" s="373"/>
      <c r="X140" s="197"/>
      <c r="Y140" s="197"/>
      <c r="Z140" s="1"/>
    </row>
    <row r="141" spans="2:71" ht="13.9" customHeight="1">
      <c r="B141" s="1"/>
      <c r="C141" s="1"/>
      <c r="D141" s="1"/>
      <c r="E141" s="161"/>
      <c r="F141" s="273"/>
      <c r="G141" s="275">
        <v>22</v>
      </c>
      <c r="H141" s="227"/>
      <c r="I141" s="226" t="s">
        <v>216</v>
      </c>
      <c r="J141" s="226" t="s">
        <v>217</v>
      </c>
      <c r="K141" s="226" t="s">
        <v>210</v>
      </c>
      <c r="L141" s="226" t="s">
        <v>218</v>
      </c>
      <c r="M141" s="229" t="s">
        <v>212</v>
      </c>
      <c r="N141" s="204" t="s">
        <v>219</v>
      </c>
      <c r="O141" s="205">
        <v>0.15</v>
      </c>
      <c r="P141" s="205">
        <v>0.15</v>
      </c>
      <c r="Q141" s="369" t="s">
        <v>220</v>
      </c>
      <c r="R141" s="234">
        <v>0.25</v>
      </c>
      <c r="S141" s="234">
        <f>+R141+P141</f>
        <v>0.4</v>
      </c>
      <c r="T141" s="204" t="s">
        <v>221</v>
      </c>
      <c r="U141" s="205">
        <v>0.3</v>
      </c>
      <c r="V141" s="205">
        <f>+S141+U141</f>
        <v>0.7</v>
      </c>
      <c r="W141" s="204" t="s">
        <v>580</v>
      </c>
      <c r="X141" s="205">
        <v>0.3</v>
      </c>
      <c r="Y141" s="205">
        <v>1</v>
      </c>
      <c r="Z141" s="1"/>
    </row>
    <row r="142" spans="2:71" ht="13.9" customHeight="1">
      <c r="B142" s="1"/>
      <c r="C142" s="1"/>
      <c r="D142" s="1"/>
      <c r="E142" s="161"/>
      <c r="F142" s="273"/>
      <c r="G142" s="276"/>
      <c r="H142" s="227"/>
      <c r="I142" s="227"/>
      <c r="J142" s="245"/>
      <c r="K142" s="227"/>
      <c r="L142" s="245"/>
      <c r="M142" s="230"/>
      <c r="N142" s="232"/>
      <c r="O142" s="196"/>
      <c r="P142" s="196"/>
      <c r="Q142" s="370"/>
      <c r="R142" s="235"/>
      <c r="S142" s="235"/>
      <c r="T142" s="232"/>
      <c r="U142" s="196"/>
      <c r="V142" s="196"/>
      <c r="W142" s="196"/>
      <c r="X142" s="196"/>
      <c r="Y142" s="196"/>
      <c r="Z142" s="1"/>
    </row>
    <row r="143" spans="2:71" ht="126" customHeight="1" thickBot="1">
      <c r="B143" s="1"/>
      <c r="C143" s="1"/>
      <c r="D143" s="1"/>
      <c r="E143" s="161"/>
      <c r="F143" s="274"/>
      <c r="G143" s="277"/>
      <c r="H143" s="228"/>
      <c r="I143" s="228"/>
      <c r="J143" s="246"/>
      <c r="K143" s="228"/>
      <c r="L143" s="246"/>
      <c r="M143" s="231"/>
      <c r="N143" s="233"/>
      <c r="O143" s="197"/>
      <c r="P143" s="197"/>
      <c r="Q143" s="370"/>
      <c r="R143" s="236"/>
      <c r="S143" s="236"/>
      <c r="T143" s="233"/>
      <c r="U143" s="197"/>
      <c r="V143" s="197"/>
      <c r="W143" s="197"/>
      <c r="X143" s="197"/>
      <c r="Y143" s="197"/>
    </row>
    <row r="144" spans="2:71" s="37" customFormat="1" ht="278.45" customHeight="1" thickBot="1">
      <c r="E144" s="161"/>
      <c r="F144" s="278" t="s">
        <v>222</v>
      </c>
      <c r="G144" s="38">
        <v>23</v>
      </c>
      <c r="H144" s="226" t="s">
        <v>223</v>
      </c>
      <c r="I144" s="38" t="s">
        <v>224</v>
      </c>
      <c r="J144" s="39" t="s">
        <v>225</v>
      </c>
      <c r="K144" s="38" t="s">
        <v>226</v>
      </c>
      <c r="L144" s="40" t="s">
        <v>227</v>
      </c>
      <c r="M144" s="41" t="s">
        <v>228</v>
      </c>
      <c r="N144" s="42" t="s">
        <v>229</v>
      </c>
      <c r="O144" s="43">
        <v>0.25</v>
      </c>
      <c r="P144" s="44">
        <v>0.25</v>
      </c>
      <c r="Q144" s="45" t="s">
        <v>230</v>
      </c>
      <c r="R144" s="46">
        <v>0.1</v>
      </c>
      <c r="S144" s="47">
        <v>0.35</v>
      </c>
      <c r="T144" s="48" t="s">
        <v>231</v>
      </c>
      <c r="U144" s="47">
        <v>0.3</v>
      </c>
      <c r="V144" s="44">
        <f>S144+U144</f>
        <v>0.64999999999999991</v>
      </c>
      <c r="W144" s="49" t="s">
        <v>541</v>
      </c>
      <c r="X144" s="47">
        <v>0.1</v>
      </c>
      <c r="Y144" s="44">
        <v>0.75</v>
      </c>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row>
    <row r="145" spans="2:71" s="37" customFormat="1" ht="253.15" customHeight="1" thickBot="1">
      <c r="E145" s="161"/>
      <c r="F145" s="279"/>
      <c r="G145" s="50">
        <v>24</v>
      </c>
      <c r="H145" s="227"/>
      <c r="I145" s="50" t="s">
        <v>232</v>
      </c>
      <c r="J145" s="50" t="s">
        <v>233</v>
      </c>
      <c r="K145" s="51" t="s">
        <v>234</v>
      </c>
      <c r="L145" s="50" t="s">
        <v>235</v>
      </c>
      <c r="M145" s="41" t="s">
        <v>228</v>
      </c>
      <c r="N145" s="52" t="s">
        <v>236</v>
      </c>
      <c r="O145" s="44">
        <v>0</v>
      </c>
      <c r="P145" s="44">
        <v>0</v>
      </c>
      <c r="Q145" s="53" t="s">
        <v>237</v>
      </c>
      <c r="R145" s="47">
        <v>0.1</v>
      </c>
      <c r="S145" s="47">
        <v>0.1</v>
      </c>
      <c r="T145" s="54" t="s">
        <v>238</v>
      </c>
      <c r="U145" s="47">
        <v>0.2</v>
      </c>
      <c r="V145" s="47">
        <f>S145+U145</f>
        <v>0.30000000000000004</v>
      </c>
      <c r="W145" s="55" t="s">
        <v>542</v>
      </c>
      <c r="X145" s="47">
        <v>0.6</v>
      </c>
      <c r="Y145" s="47">
        <f>+V145+X145</f>
        <v>0.9</v>
      </c>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row>
    <row r="146" spans="2:71" s="37" customFormat="1" ht="27" customHeight="1">
      <c r="E146" s="161"/>
      <c r="F146" s="279"/>
      <c r="G146" s="281">
        <v>25</v>
      </c>
      <c r="H146" s="227"/>
      <c r="I146" s="226" t="s">
        <v>239</v>
      </c>
      <c r="J146" s="226" t="s">
        <v>240</v>
      </c>
      <c r="K146" s="226" t="s">
        <v>241</v>
      </c>
      <c r="L146" s="226" t="s">
        <v>242</v>
      </c>
      <c r="M146" s="204" t="s">
        <v>228</v>
      </c>
      <c r="N146" s="204" t="s">
        <v>243</v>
      </c>
      <c r="O146" s="195">
        <v>36</v>
      </c>
      <c r="P146" s="205">
        <v>0.36</v>
      </c>
      <c r="Q146" s="377" t="s">
        <v>244</v>
      </c>
      <c r="R146" s="378">
        <f>+S146-P146</f>
        <v>7.8199999999999992E-2</v>
      </c>
      <c r="S146" s="374">
        <v>0.43819999999999998</v>
      </c>
      <c r="T146" s="204" t="s">
        <v>245</v>
      </c>
      <c r="U146" s="374">
        <v>0.13669999999999999</v>
      </c>
      <c r="V146" s="374">
        <v>0.57669999999999999</v>
      </c>
      <c r="W146" s="204" t="s">
        <v>543</v>
      </c>
      <c r="X146" s="374">
        <v>0.35</v>
      </c>
      <c r="Y146" s="374">
        <v>0.92689999999999995</v>
      </c>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row>
    <row r="147" spans="2:71" s="37" customFormat="1">
      <c r="E147" s="161"/>
      <c r="F147" s="279"/>
      <c r="G147" s="199"/>
      <c r="H147" s="227"/>
      <c r="I147" s="227"/>
      <c r="J147" s="227"/>
      <c r="K147" s="227"/>
      <c r="L147" s="227"/>
      <c r="M147" s="232"/>
      <c r="N147" s="232"/>
      <c r="O147" s="196"/>
      <c r="P147" s="196"/>
      <c r="Q147" s="370"/>
      <c r="R147" s="379"/>
      <c r="S147" s="375"/>
      <c r="T147" s="232"/>
      <c r="U147" s="375"/>
      <c r="V147" s="375"/>
      <c r="W147" s="232"/>
      <c r="X147" s="375"/>
      <c r="Y147" s="375"/>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row>
    <row r="148" spans="2:71" s="37" customFormat="1">
      <c r="E148" s="161"/>
      <c r="F148" s="279"/>
      <c r="G148" s="199"/>
      <c r="H148" s="227"/>
      <c r="I148" s="227"/>
      <c r="J148" s="227"/>
      <c r="K148" s="227"/>
      <c r="L148" s="227"/>
      <c r="M148" s="232"/>
      <c r="N148" s="232"/>
      <c r="O148" s="196"/>
      <c r="P148" s="196"/>
      <c r="Q148" s="370"/>
      <c r="R148" s="379"/>
      <c r="S148" s="375"/>
      <c r="T148" s="232"/>
      <c r="U148" s="375"/>
      <c r="V148" s="375"/>
      <c r="W148" s="232"/>
      <c r="X148" s="375"/>
      <c r="Y148" s="375"/>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row>
    <row r="149" spans="2:71" s="37" customFormat="1" ht="127.15" customHeight="1" thickBot="1">
      <c r="E149" s="161"/>
      <c r="F149" s="280"/>
      <c r="G149" s="200"/>
      <c r="H149" s="228"/>
      <c r="I149" s="228"/>
      <c r="J149" s="228"/>
      <c r="K149" s="56" t="s">
        <v>246</v>
      </c>
      <c r="L149" s="228"/>
      <c r="M149" s="233"/>
      <c r="N149" s="233"/>
      <c r="O149" s="197"/>
      <c r="P149" s="197"/>
      <c r="Q149" s="371"/>
      <c r="R149" s="380"/>
      <c r="S149" s="376"/>
      <c r="T149" s="233"/>
      <c r="U149" s="376"/>
      <c r="V149" s="376"/>
      <c r="W149" s="233"/>
      <c r="X149" s="376"/>
      <c r="Y149" s="376"/>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row>
    <row r="150" spans="2:71" ht="15" customHeight="1">
      <c r="B150" s="1"/>
      <c r="C150" s="1"/>
      <c r="D150" s="1"/>
      <c r="E150" s="161"/>
      <c r="F150" s="272" t="s">
        <v>247</v>
      </c>
      <c r="G150" s="275">
        <v>26</v>
      </c>
      <c r="H150" s="226" t="s">
        <v>248</v>
      </c>
      <c r="I150" s="226" t="s">
        <v>249</v>
      </c>
      <c r="J150" s="226" t="s">
        <v>250</v>
      </c>
      <c r="K150" s="226" t="s">
        <v>251</v>
      </c>
      <c r="L150" s="226" t="s">
        <v>252</v>
      </c>
      <c r="M150" s="195" t="s">
        <v>253</v>
      </c>
      <c r="N150" s="204" t="s">
        <v>254</v>
      </c>
      <c r="O150" s="251">
        <v>0.31669999999999998</v>
      </c>
      <c r="P150" s="251">
        <v>0.31669999999999998</v>
      </c>
      <c r="Q150" s="204" t="s">
        <v>255</v>
      </c>
      <c r="R150" s="390">
        <v>0.11700000000000001</v>
      </c>
      <c r="S150" s="390">
        <v>0.433</v>
      </c>
      <c r="T150" s="204" t="s">
        <v>256</v>
      </c>
      <c r="U150" s="205">
        <v>0.17</v>
      </c>
      <c r="V150" s="205">
        <f>+S150+U150</f>
        <v>0.60299999999999998</v>
      </c>
      <c r="W150" s="204" t="s">
        <v>551</v>
      </c>
      <c r="X150" s="378">
        <v>0.26129999999999998</v>
      </c>
      <c r="Y150" s="378">
        <f>X150+U150+R150+O150</f>
        <v>0.86499999999999999</v>
      </c>
    </row>
    <row r="151" spans="2:71" ht="15" customHeight="1">
      <c r="B151" s="1"/>
      <c r="C151" s="1"/>
      <c r="D151" s="1"/>
      <c r="E151" s="161"/>
      <c r="F151" s="273"/>
      <c r="G151" s="276"/>
      <c r="H151" s="227"/>
      <c r="I151" s="227"/>
      <c r="J151" s="245"/>
      <c r="K151" s="227"/>
      <c r="L151" s="227"/>
      <c r="M151" s="196"/>
      <c r="N151" s="232"/>
      <c r="O151" s="196"/>
      <c r="P151" s="196"/>
      <c r="Q151" s="196"/>
      <c r="R151" s="391"/>
      <c r="S151" s="391"/>
      <c r="T151" s="232"/>
      <c r="U151" s="196"/>
      <c r="V151" s="196"/>
      <c r="W151" s="232"/>
      <c r="X151" s="381"/>
      <c r="Y151" s="381"/>
    </row>
    <row r="152" spans="2:71" ht="15" customHeight="1">
      <c r="B152" s="1"/>
      <c r="C152" s="1"/>
      <c r="D152" s="1"/>
      <c r="E152" s="161"/>
      <c r="F152" s="273"/>
      <c r="G152" s="276"/>
      <c r="H152" s="227"/>
      <c r="I152" s="227"/>
      <c r="J152" s="245"/>
      <c r="K152" s="227"/>
      <c r="L152" s="227"/>
      <c r="M152" s="196"/>
      <c r="N152" s="232"/>
      <c r="O152" s="196"/>
      <c r="P152" s="196"/>
      <c r="Q152" s="196"/>
      <c r="R152" s="391"/>
      <c r="S152" s="391"/>
      <c r="T152" s="232"/>
      <c r="U152" s="196"/>
      <c r="V152" s="196"/>
      <c r="W152" s="232"/>
      <c r="X152" s="381"/>
      <c r="Y152" s="381"/>
    </row>
    <row r="153" spans="2:71" ht="15" customHeight="1">
      <c r="B153" s="1"/>
      <c r="C153" s="1"/>
      <c r="D153" s="1"/>
      <c r="E153" s="161"/>
      <c r="F153" s="273"/>
      <c r="G153" s="276"/>
      <c r="H153" s="227"/>
      <c r="I153" s="227"/>
      <c r="J153" s="245"/>
      <c r="K153" s="227"/>
      <c r="L153" s="227"/>
      <c r="M153" s="196"/>
      <c r="N153" s="232"/>
      <c r="O153" s="196"/>
      <c r="P153" s="196"/>
      <c r="Q153" s="196"/>
      <c r="R153" s="391"/>
      <c r="S153" s="391"/>
      <c r="T153" s="232"/>
      <c r="U153" s="196"/>
      <c r="V153" s="196"/>
      <c r="W153" s="232"/>
      <c r="X153" s="381"/>
      <c r="Y153" s="381"/>
    </row>
    <row r="154" spans="2:71" ht="15" customHeight="1">
      <c r="B154" s="1"/>
      <c r="C154" s="1"/>
      <c r="D154" s="1"/>
      <c r="E154" s="161"/>
      <c r="F154" s="273"/>
      <c r="G154" s="276"/>
      <c r="H154" s="227"/>
      <c r="I154" s="227"/>
      <c r="J154" s="245"/>
      <c r="K154" s="227"/>
      <c r="L154" s="227"/>
      <c r="M154" s="196"/>
      <c r="N154" s="232"/>
      <c r="O154" s="196"/>
      <c r="P154" s="196"/>
      <c r="Q154" s="196"/>
      <c r="R154" s="391"/>
      <c r="S154" s="391"/>
      <c r="T154" s="232"/>
      <c r="U154" s="196"/>
      <c r="V154" s="196"/>
      <c r="W154" s="232"/>
      <c r="X154" s="381"/>
      <c r="Y154" s="381"/>
    </row>
    <row r="155" spans="2:71" ht="133.9" customHeight="1" thickBot="1">
      <c r="B155" s="1"/>
      <c r="C155" s="1"/>
      <c r="D155" s="1"/>
      <c r="E155" s="161"/>
      <c r="F155" s="273"/>
      <c r="G155" s="277"/>
      <c r="H155" s="227"/>
      <c r="I155" s="228"/>
      <c r="J155" s="246"/>
      <c r="K155" s="228"/>
      <c r="L155" s="228"/>
      <c r="M155" s="197"/>
      <c r="N155" s="233"/>
      <c r="O155" s="197"/>
      <c r="P155" s="197"/>
      <c r="Q155" s="197"/>
      <c r="R155" s="392"/>
      <c r="S155" s="392"/>
      <c r="T155" s="233"/>
      <c r="U155" s="197"/>
      <c r="V155" s="197"/>
      <c r="W155" s="233"/>
      <c r="X155" s="382"/>
      <c r="Y155" s="382"/>
    </row>
    <row r="156" spans="2:71" ht="13.9" customHeight="1">
      <c r="B156" s="1"/>
      <c r="C156" s="1"/>
      <c r="D156" s="1"/>
      <c r="E156" s="161"/>
      <c r="F156" s="273"/>
      <c r="G156" s="275">
        <v>27</v>
      </c>
      <c r="H156" s="227"/>
      <c r="I156" s="383" t="s">
        <v>257</v>
      </c>
      <c r="J156" s="386" t="s">
        <v>258</v>
      </c>
      <c r="K156" s="383" t="s">
        <v>259</v>
      </c>
      <c r="L156" s="383" t="s">
        <v>260</v>
      </c>
      <c r="M156" s="389" t="s">
        <v>253</v>
      </c>
      <c r="N156" s="386" t="s">
        <v>261</v>
      </c>
      <c r="O156" s="393">
        <v>0</v>
      </c>
      <c r="P156" s="393">
        <v>0</v>
      </c>
      <c r="Q156" s="397" t="s">
        <v>262</v>
      </c>
      <c r="R156" s="400">
        <v>0</v>
      </c>
      <c r="S156" s="400">
        <v>0</v>
      </c>
      <c r="T156" s="386" t="s">
        <v>263</v>
      </c>
      <c r="U156" s="393">
        <v>0</v>
      </c>
      <c r="V156" s="393">
        <v>0</v>
      </c>
      <c r="W156" s="386" t="s">
        <v>552</v>
      </c>
      <c r="X156" s="396">
        <v>0</v>
      </c>
      <c r="Y156" s="396">
        <v>0</v>
      </c>
    </row>
    <row r="157" spans="2:71" ht="14.45" customHeight="1">
      <c r="B157" s="1"/>
      <c r="C157" s="1"/>
      <c r="D157" s="1"/>
      <c r="E157" s="161"/>
      <c r="F157" s="273"/>
      <c r="G157" s="276"/>
      <c r="H157" s="227"/>
      <c r="I157" s="384"/>
      <c r="J157" s="387"/>
      <c r="K157" s="384"/>
      <c r="L157" s="384"/>
      <c r="M157" s="387"/>
      <c r="N157" s="387"/>
      <c r="O157" s="387"/>
      <c r="P157" s="387"/>
      <c r="Q157" s="398"/>
      <c r="R157" s="401"/>
      <c r="S157" s="401"/>
      <c r="T157" s="394"/>
      <c r="U157" s="387"/>
      <c r="V157" s="387"/>
      <c r="W157" s="394"/>
      <c r="X157" s="394"/>
      <c r="Y157" s="394"/>
    </row>
    <row r="158" spans="2:71" ht="14.45" customHeight="1">
      <c r="B158" s="1"/>
      <c r="C158" s="1"/>
      <c r="D158" s="1"/>
      <c r="E158" s="161"/>
      <c r="F158" s="273"/>
      <c r="G158" s="276"/>
      <c r="H158" s="227"/>
      <c r="I158" s="384"/>
      <c r="J158" s="387"/>
      <c r="K158" s="384"/>
      <c r="L158" s="384"/>
      <c r="M158" s="387"/>
      <c r="N158" s="387"/>
      <c r="O158" s="387"/>
      <c r="P158" s="387"/>
      <c r="Q158" s="398"/>
      <c r="R158" s="401"/>
      <c r="S158" s="401"/>
      <c r="T158" s="394"/>
      <c r="U158" s="387"/>
      <c r="V158" s="387"/>
      <c r="W158" s="394"/>
      <c r="X158" s="394"/>
      <c r="Y158" s="394"/>
    </row>
    <row r="159" spans="2:71" ht="14.45" customHeight="1">
      <c r="B159" s="1"/>
      <c r="C159" s="1"/>
      <c r="D159" s="1"/>
      <c r="E159" s="161"/>
      <c r="F159" s="273"/>
      <c r="G159" s="276"/>
      <c r="H159" s="227"/>
      <c r="I159" s="384"/>
      <c r="J159" s="387"/>
      <c r="K159" s="384"/>
      <c r="L159" s="384"/>
      <c r="M159" s="387"/>
      <c r="N159" s="387"/>
      <c r="O159" s="387"/>
      <c r="P159" s="387"/>
      <c r="Q159" s="398"/>
      <c r="R159" s="401"/>
      <c r="S159" s="401"/>
      <c r="T159" s="394"/>
      <c r="U159" s="387"/>
      <c r="V159" s="387"/>
      <c r="W159" s="394"/>
      <c r="X159" s="394"/>
      <c r="Y159" s="394"/>
    </row>
    <row r="160" spans="2:71" ht="14.45" customHeight="1">
      <c r="B160" s="1"/>
      <c r="C160" s="1"/>
      <c r="D160" s="1"/>
      <c r="E160" s="161"/>
      <c r="F160" s="273"/>
      <c r="G160" s="276"/>
      <c r="H160" s="227"/>
      <c r="I160" s="384"/>
      <c r="J160" s="387"/>
      <c r="K160" s="384"/>
      <c r="L160" s="384"/>
      <c r="M160" s="387"/>
      <c r="N160" s="387"/>
      <c r="O160" s="387"/>
      <c r="P160" s="387"/>
      <c r="Q160" s="398"/>
      <c r="R160" s="401"/>
      <c r="S160" s="401"/>
      <c r="T160" s="394"/>
      <c r="U160" s="387"/>
      <c r="V160" s="387"/>
      <c r="W160" s="394"/>
      <c r="X160" s="394"/>
      <c r="Y160" s="394"/>
    </row>
    <row r="161" spans="2:25" ht="14.45" customHeight="1">
      <c r="B161" s="1"/>
      <c r="C161" s="1"/>
      <c r="D161" s="1"/>
      <c r="E161" s="161"/>
      <c r="F161" s="273"/>
      <c r="G161" s="276"/>
      <c r="H161" s="227"/>
      <c r="I161" s="384"/>
      <c r="J161" s="387"/>
      <c r="K161" s="384"/>
      <c r="L161" s="384"/>
      <c r="M161" s="387"/>
      <c r="N161" s="387"/>
      <c r="O161" s="387"/>
      <c r="P161" s="387"/>
      <c r="Q161" s="398"/>
      <c r="R161" s="401"/>
      <c r="S161" s="401"/>
      <c r="T161" s="394"/>
      <c r="U161" s="387"/>
      <c r="V161" s="387"/>
      <c r="W161" s="394"/>
      <c r="X161" s="394"/>
      <c r="Y161" s="394"/>
    </row>
    <row r="162" spans="2:25" ht="14.45" customHeight="1">
      <c r="B162" s="1"/>
      <c r="C162" s="1"/>
      <c r="D162" s="1"/>
      <c r="E162" s="161"/>
      <c r="F162" s="273"/>
      <c r="G162" s="276"/>
      <c r="H162" s="227"/>
      <c r="I162" s="384"/>
      <c r="J162" s="387"/>
      <c r="K162" s="384"/>
      <c r="L162" s="384"/>
      <c r="M162" s="387"/>
      <c r="N162" s="387"/>
      <c r="O162" s="387"/>
      <c r="P162" s="387"/>
      <c r="Q162" s="398"/>
      <c r="R162" s="401"/>
      <c r="S162" s="401"/>
      <c r="T162" s="394"/>
      <c r="U162" s="387"/>
      <c r="V162" s="387"/>
      <c r="W162" s="394"/>
      <c r="X162" s="394"/>
      <c r="Y162" s="394"/>
    </row>
    <row r="163" spans="2:25" ht="88.5" customHeight="1" thickBot="1">
      <c r="B163" s="1"/>
      <c r="C163" s="1"/>
      <c r="D163" s="1"/>
      <c r="E163" s="161"/>
      <c r="F163" s="273"/>
      <c r="G163" s="277"/>
      <c r="H163" s="227"/>
      <c r="I163" s="385"/>
      <c r="J163" s="388"/>
      <c r="K163" s="385"/>
      <c r="L163" s="385"/>
      <c r="M163" s="388"/>
      <c r="N163" s="388"/>
      <c r="O163" s="388"/>
      <c r="P163" s="388"/>
      <c r="Q163" s="399"/>
      <c r="R163" s="402"/>
      <c r="S163" s="402"/>
      <c r="T163" s="395"/>
      <c r="U163" s="388"/>
      <c r="V163" s="388"/>
      <c r="W163" s="395"/>
      <c r="X163" s="395"/>
      <c r="Y163" s="395"/>
    </row>
    <row r="164" spans="2:25">
      <c r="B164" s="1"/>
      <c r="C164" s="1"/>
      <c r="D164" s="1"/>
      <c r="E164" s="161"/>
      <c r="F164" s="273"/>
      <c r="G164" s="275">
        <v>28</v>
      </c>
      <c r="H164" s="227"/>
      <c r="I164" s="226" t="s">
        <v>264</v>
      </c>
      <c r="J164" s="226" t="s">
        <v>265</v>
      </c>
      <c r="K164" s="226" t="s">
        <v>266</v>
      </c>
      <c r="L164" s="226" t="s">
        <v>267</v>
      </c>
      <c r="M164" s="195" t="s">
        <v>253</v>
      </c>
      <c r="N164" s="363" t="s">
        <v>268</v>
      </c>
      <c r="O164" s="251">
        <v>8.3299999999999999E-2</v>
      </c>
      <c r="P164" s="251">
        <v>8.3299999999999999E-2</v>
      </c>
      <c r="Q164" s="204" t="s">
        <v>269</v>
      </c>
      <c r="R164" s="251">
        <v>0.16600000000000001</v>
      </c>
      <c r="S164" s="205">
        <v>0.25</v>
      </c>
      <c r="T164" s="204" t="s">
        <v>270</v>
      </c>
      <c r="U164" s="205">
        <v>0.25</v>
      </c>
      <c r="V164" s="205">
        <f>+S164+U164</f>
        <v>0.5</v>
      </c>
      <c r="W164" s="336" t="s">
        <v>553</v>
      </c>
      <c r="X164" s="251">
        <v>0.17069999999999999</v>
      </c>
      <c r="Y164" s="251">
        <f>X164+U164+R164+O164</f>
        <v>0.67</v>
      </c>
    </row>
    <row r="165" spans="2:25">
      <c r="B165" s="1"/>
      <c r="C165" s="1"/>
      <c r="D165" s="1"/>
      <c r="E165" s="161"/>
      <c r="F165" s="273"/>
      <c r="G165" s="276"/>
      <c r="H165" s="227"/>
      <c r="I165" s="227"/>
      <c r="J165" s="245"/>
      <c r="K165" s="227"/>
      <c r="L165" s="227"/>
      <c r="M165" s="196"/>
      <c r="N165" s="193"/>
      <c r="O165" s="196"/>
      <c r="P165" s="196"/>
      <c r="Q165" s="232"/>
      <c r="R165" s="196"/>
      <c r="S165" s="196"/>
      <c r="T165" s="232"/>
      <c r="U165" s="196"/>
      <c r="V165" s="196"/>
      <c r="W165" s="403"/>
      <c r="X165" s="405"/>
      <c r="Y165" s="196"/>
    </row>
    <row r="166" spans="2:25">
      <c r="B166" s="1"/>
      <c r="C166" s="1"/>
      <c r="D166" s="1"/>
      <c r="E166" s="161"/>
      <c r="F166" s="273"/>
      <c r="G166" s="276"/>
      <c r="H166" s="227"/>
      <c r="I166" s="227"/>
      <c r="J166" s="245"/>
      <c r="K166" s="227"/>
      <c r="L166" s="227"/>
      <c r="M166" s="196"/>
      <c r="N166" s="193"/>
      <c r="O166" s="196"/>
      <c r="P166" s="196"/>
      <c r="Q166" s="232"/>
      <c r="R166" s="196"/>
      <c r="S166" s="196"/>
      <c r="T166" s="232"/>
      <c r="U166" s="196"/>
      <c r="V166" s="196"/>
      <c r="W166" s="403"/>
      <c r="X166" s="405"/>
      <c r="Y166" s="196"/>
    </row>
    <row r="167" spans="2:25" ht="171" customHeight="1" thickBot="1">
      <c r="B167" s="1"/>
      <c r="C167" s="1"/>
      <c r="D167" s="1"/>
      <c r="E167" s="161"/>
      <c r="F167" s="273"/>
      <c r="G167" s="277"/>
      <c r="H167" s="227"/>
      <c r="I167" s="228"/>
      <c r="J167" s="246"/>
      <c r="K167" s="228"/>
      <c r="L167" s="228"/>
      <c r="M167" s="197"/>
      <c r="N167" s="194"/>
      <c r="O167" s="197"/>
      <c r="P167" s="197"/>
      <c r="Q167" s="233"/>
      <c r="R167" s="197"/>
      <c r="S167" s="197"/>
      <c r="T167" s="233"/>
      <c r="U167" s="197"/>
      <c r="V167" s="197"/>
      <c r="W167" s="404"/>
      <c r="X167" s="406"/>
      <c r="Y167" s="197"/>
    </row>
    <row r="168" spans="2:25">
      <c r="B168" s="1"/>
      <c r="C168" s="1"/>
      <c r="D168" s="1"/>
      <c r="E168" s="161"/>
      <c r="F168" s="273"/>
      <c r="G168" s="275">
        <v>29</v>
      </c>
      <c r="H168" s="227"/>
      <c r="I168" s="226" t="s">
        <v>271</v>
      </c>
      <c r="J168" s="226" t="s">
        <v>272</v>
      </c>
      <c r="K168" s="226" t="s">
        <v>273</v>
      </c>
      <c r="L168" s="226" t="s">
        <v>274</v>
      </c>
      <c r="M168" s="195" t="s">
        <v>253</v>
      </c>
      <c r="N168" s="363" t="s">
        <v>275</v>
      </c>
      <c r="O168" s="251">
        <v>0.1111</v>
      </c>
      <c r="P168" s="251">
        <v>0.1111</v>
      </c>
      <c r="Q168" s="204" t="s">
        <v>276</v>
      </c>
      <c r="R168" s="251">
        <v>0.1111</v>
      </c>
      <c r="S168" s="205">
        <v>0.22220000000000001</v>
      </c>
      <c r="T168" s="204" t="s">
        <v>277</v>
      </c>
      <c r="U168" s="205">
        <v>0.46</v>
      </c>
      <c r="V168" s="251">
        <f>+S168+U168</f>
        <v>0.68220000000000003</v>
      </c>
      <c r="W168" s="407" t="s">
        <v>554</v>
      </c>
      <c r="X168" s="254">
        <v>0.20660000000000001</v>
      </c>
      <c r="Y168" s="254">
        <f>X168+U168+R168+O168</f>
        <v>0.88880000000000003</v>
      </c>
    </row>
    <row r="169" spans="2:25">
      <c r="B169" s="1"/>
      <c r="C169" s="1"/>
      <c r="D169" s="1"/>
      <c r="E169" s="161"/>
      <c r="F169" s="273"/>
      <c r="G169" s="276"/>
      <c r="H169" s="227"/>
      <c r="I169" s="227"/>
      <c r="J169" s="245"/>
      <c r="K169" s="227"/>
      <c r="L169" s="245"/>
      <c r="M169" s="196"/>
      <c r="N169" s="193"/>
      <c r="O169" s="196"/>
      <c r="P169" s="196"/>
      <c r="Q169" s="232"/>
      <c r="R169" s="196"/>
      <c r="S169" s="252"/>
      <c r="T169" s="232"/>
      <c r="U169" s="252"/>
      <c r="V169" s="196"/>
      <c r="W169" s="408"/>
      <c r="X169" s="410"/>
      <c r="Y169" s="232"/>
    </row>
    <row r="170" spans="2:25">
      <c r="B170" s="1"/>
      <c r="C170" s="1"/>
      <c r="D170" s="1"/>
      <c r="E170" s="161"/>
      <c r="F170" s="273"/>
      <c r="G170" s="276"/>
      <c r="H170" s="227"/>
      <c r="I170" s="227"/>
      <c r="J170" s="245"/>
      <c r="K170" s="227"/>
      <c r="L170" s="245"/>
      <c r="M170" s="196"/>
      <c r="N170" s="193"/>
      <c r="O170" s="196"/>
      <c r="P170" s="196"/>
      <c r="Q170" s="232"/>
      <c r="R170" s="196"/>
      <c r="S170" s="252"/>
      <c r="T170" s="232"/>
      <c r="U170" s="252"/>
      <c r="V170" s="196"/>
      <c r="W170" s="408"/>
      <c r="X170" s="410"/>
      <c r="Y170" s="232"/>
    </row>
    <row r="171" spans="2:25">
      <c r="B171" s="1"/>
      <c r="C171" s="1"/>
      <c r="D171" s="1"/>
      <c r="E171" s="161"/>
      <c r="F171" s="273"/>
      <c r="G171" s="276"/>
      <c r="H171" s="227"/>
      <c r="I171" s="227"/>
      <c r="J171" s="245"/>
      <c r="K171" s="227"/>
      <c r="L171" s="245"/>
      <c r="M171" s="196"/>
      <c r="N171" s="193"/>
      <c r="O171" s="196"/>
      <c r="P171" s="196"/>
      <c r="Q171" s="232"/>
      <c r="R171" s="196"/>
      <c r="S171" s="252"/>
      <c r="T171" s="232"/>
      <c r="U171" s="252"/>
      <c r="V171" s="196"/>
      <c r="W171" s="408"/>
      <c r="X171" s="410"/>
      <c r="Y171" s="232"/>
    </row>
    <row r="172" spans="2:25">
      <c r="B172" s="1"/>
      <c r="C172" s="1"/>
      <c r="D172" s="1"/>
      <c r="E172" s="161"/>
      <c r="F172" s="273"/>
      <c r="G172" s="276"/>
      <c r="H172" s="227"/>
      <c r="I172" s="227"/>
      <c r="J172" s="245"/>
      <c r="K172" s="227"/>
      <c r="L172" s="245"/>
      <c r="M172" s="196"/>
      <c r="N172" s="193"/>
      <c r="O172" s="196"/>
      <c r="P172" s="196"/>
      <c r="Q172" s="232"/>
      <c r="R172" s="196"/>
      <c r="S172" s="252"/>
      <c r="T172" s="232"/>
      <c r="U172" s="252"/>
      <c r="V172" s="196"/>
      <c r="W172" s="408"/>
      <c r="X172" s="410"/>
      <c r="Y172" s="232"/>
    </row>
    <row r="173" spans="2:25" ht="102" customHeight="1" thickBot="1">
      <c r="B173" s="1"/>
      <c r="C173" s="1"/>
      <c r="D173" s="1"/>
      <c r="E173" s="161"/>
      <c r="F173" s="274"/>
      <c r="G173" s="277"/>
      <c r="H173" s="228"/>
      <c r="I173" s="228"/>
      <c r="J173" s="246"/>
      <c r="K173" s="228"/>
      <c r="L173" s="246"/>
      <c r="M173" s="197"/>
      <c r="N173" s="194"/>
      <c r="O173" s="197"/>
      <c r="P173" s="197"/>
      <c r="Q173" s="233"/>
      <c r="R173" s="197"/>
      <c r="S173" s="253"/>
      <c r="T173" s="233"/>
      <c r="U173" s="253"/>
      <c r="V173" s="197"/>
      <c r="W173" s="409"/>
      <c r="X173" s="411"/>
      <c r="Y173" s="233"/>
    </row>
    <row r="174" spans="2:25" ht="15" customHeight="1">
      <c r="B174" s="1"/>
      <c r="C174" s="1"/>
      <c r="D174" s="1"/>
      <c r="E174" s="161"/>
      <c r="F174" s="412" t="s">
        <v>278</v>
      </c>
      <c r="G174" s="162">
        <v>30</v>
      </c>
      <c r="H174" s="165" t="s">
        <v>279</v>
      </c>
      <c r="I174" s="226" t="s">
        <v>280</v>
      </c>
      <c r="J174" s="226" t="s">
        <v>281</v>
      </c>
      <c r="K174" s="226" t="s">
        <v>282</v>
      </c>
      <c r="L174" s="226" t="s">
        <v>283</v>
      </c>
      <c r="M174" s="204" t="s">
        <v>284</v>
      </c>
      <c r="N174" s="204" t="s">
        <v>285</v>
      </c>
      <c r="O174" s="205">
        <v>0.1</v>
      </c>
      <c r="P174" s="205">
        <v>0.1</v>
      </c>
      <c r="Q174" s="369" t="s">
        <v>286</v>
      </c>
      <c r="R174" s="374">
        <v>0</v>
      </c>
      <c r="S174" s="374">
        <v>0.1</v>
      </c>
      <c r="T174" s="369" t="s">
        <v>287</v>
      </c>
      <c r="U174" s="374">
        <v>0.8</v>
      </c>
      <c r="V174" s="374">
        <f>P174+R174+U174</f>
        <v>0.9</v>
      </c>
      <c r="W174" s="204" t="s">
        <v>564</v>
      </c>
      <c r="X174" s="204">
        <v>0</v>
      </c>
      <c r="Y174" s="240">
        <v>0.9</v>
      </c>
    </row>
    <row r="175" spans="2:25">
      <c r="B175" s="1"/>
      <c r="C175" s="1"/>
      <c r="D175" s="1"/>
      <c r="E175" s="161"/>
      <c r="F175" s="413"/>
      <c r="G175" s="163"/>
      <c r="H175" s="166"/>
      <c r="I175" s="227"/>
      <c r="J175" s="245"/>
      <c r="K175" s="227"/>
      <c r="L175" s="227"/>
      <c r="M175" s="232"/>
      <c r="N175" s="196"/>
      <c r="O175" s="196"/>
      <c r="P175" s="196"/>
      <c r="Q175" s="370"/>
      <c r="R175" s="379"/>
      <c r="S175" s="379"/>
      <c r="T175" s="370"/>
      <c r="U175" s="379"/>
      <c r="V175" s="379"/>
      <c r="W175" s="232"/>
      <c r="X175" s="232"/>
      <c r="Y175" s="232"/>
    </row>
    <row r="176" spans="2:25">
      <c r="B176" s="1"/>
      <c r="C176" s="1"/>
      <c r="D176" s="1"/>
      <c r="E176" s="161"/>
      <c r="F176" s="413"/>
      <c r="G176" s="163"/>
      <c r="H176" s="166"/>
      <c r="I176" s="227"/>
      <c r="J176" s="245"/>
      <c r="K176" s="227"/>
      <c r="L176" s="227"/>
      <c r="M176" s="232"/>
      <c r="N176" s="196"/>
      <c r="O176" s="196"/>
      <c r="P176" s="196"/>
      <c r="Q176" s="370"/>
      <c r="R176" s="379"/>
      <c r="S176" s="379"/>
      <c r="T176" s="370"/>
      <c r="U176" s="379"/>
      <c r="V176" s="379"/>
      <c r="W176" s="232"/>
      <c r="X176" s="232"/>
      <c r="Y176" s="232"/>
    </row>
    <row r="177" spans="2:25">
      <c r="B177" s="1"/>
      <c r="C177" s="1"/>
      <c r="D177" s="1"/>
      <c r="E177" s="161"/>
      <c r="F177" s="413"/>
      <c r="G177" s="163"/>
      <c r="H177" s="166"/>
      <c r="I177" s="227"/>
      <c r="J177" s="245"/>
      <c r="K177" s="227"/>
      <c r="L177" s="227"/>
      <c r="M177" s="232"/>
      <c r="N177" s="196"/>
      <c r="O177" s="196"/>
      <c r="P177" s="196"/>
      <c r="Q177" s="370"/>
      <c r="R177" s="379"/>
      <c r="S177" s="379"/>
      <c r="T177" s="370"/>
      <c r="U177" s="379"/>
      <c r="V177" s="379"/>
      <c r="W177" s="232"/>
      <c r="X177" s="232"/>
      <c r="Y177" s="232"/>
    </row>
    <row r="178" spans="2:25" ht="132" customHeight="1" thickBot="1">
      <c r="B178" s="1"/>
      <c r="C178" s="1"/>
      <c r="D178" s="1"/>
      <c r="E178" s="161"/>
      <c r="F178" s="413"/>
      <c r="G178" s="164"/>
      <c r="H178" s="166"/>
      <c r="I178" s="228"/>
      <c r="J178" s="246"/>
      <c r="K178" s="227"/>
      <c r="L178" s="227"/>
      <c r="M178" s="233"/>
      <c r="N178" s="197"/>
      <c r="O178" s="197"/>
      <c r="P178" s="197"/>
      <c r="Q178" s="371"/>
      <c r="R178" s="380"/>
      <c r="S178" s="380"/>
      <c r="T178" s="371"/>
      <c r="U178" s="380"/>
      <c r="V178" s="380"/>
      <c r="W178" s="233"/>
      <c r="X178" s="233"/>
      <c r="Y178" s="233"/>
    </row>
    <row r="179" spans="2:25">
      <c r="B179" s="1"/>
      <c r="C179" s="1"/>
      <c r="D179" s="1"/>
      <c r="E179" s="161"/>
      <c r="F179" s="413"/>
      <c r="G179" s="162">
        <v>31</v>
      </c>
      <c r="H179" s="166"/>
      <c r="I179" s="226" t="s">
        <v>288</v>
      </c>
      <c r="J179" s="369" t="s">
        <v>289</v>
      </c>
      <c r="K179" s="369" t="s">
        <v>290</v>
      </c>
      <c r="L179" s="369" t="s">
        <v>291</v>
      </c>
      <c r="M179" s="204" t="s">
        <v>284</v>
      </c>
      <c r="N179" s="363" t="s">
        <v>292</v>
      </c>
      <c r="O179" s="251">
        <v>3.3300000000000003E-2</v>
      </c>
      <c r="P179" s="251">
        <v>3.3300000000000003E-2</v>
      </c>
      <c r="Q179" s="369" t="s">
        <v>293</v>
      </c>
      <c r="R179" s="378">
        <v>3.3300000000000003E-2</v>
      </c>
      <c r="S179" s="378">
        <v>6.6600000000000006E-2</v>
      </c>
      <c r="T179" s="369" t="s">
        <v>294</v>
      </c>
      <c r="U179" s="415">
        <v>0.76</v>
      </c>
      <c r="V179" s="377">
        <f>+S179+U179</f>
        <v>0.8266</v>
      </c>
      <c r="W179" s="204" t="s">
        <v>565</v>
      </c>
      <c r="X179" s="254">
        <v>0.1734</v>
      </c>
      <c r="Y179" s="240">
        <v>1</v>
      </c>
    </row>
    <row r="180" spans="2:25">
      <c r="B180" s="1"/>
      <c r="C180" s="1"/>
      <c r="D180" s="1"/>
      <c r="E180" s="161"/>
      <c r="F180" s="413"/>
      <c r="G180" s="163"/>
      <c r="H180" s="166"/>
      <c r="I180" s="227"/>
      <c r="J180" s="379"/>
      <c r="K180" s="370"/>
      <c r="L180" s="379"/>
      <c r="M180" s="232"/>
      <c r="N180" s="193"/>
      <c r="O180" s="196"/>
      <c r="P180" s="196"/>
      <c r="Q180" s="379"/>
      <c r="R180" s="379"/>
      <c r="S180" s="379"/>
      <c r="T180" s="379"/>
      <c r="U180" s="370"/>
      <c r="V180" s="416"/>
      <c r="W180" s="196"/>
      <c r="X180" s="232"/>
      <c r="Y180" s="232"/>
    </row>
    <row r="181" spans="2:25">
      <c r="B181" s="1"/>
      <c r="C181" s="1"/>
      <c r="D181" s="1"/>
      <c r="E181" s="161"/>
      <c r="F181" s="413"/>
      <c r="G181" s="163"/>
      <c r="H181" s="166"/>
      <c r="I181" s="227"/>
      <c r="J181" s="379"/>
      <c r="K181" s="370"/>
      <c r="L181" s="379"/>
      <c r="M181" s="232"/>
      <c r="N181" s="193"/>
      <c r="O181" s="196"/>
      <c r="P181" s="196"/>
      <c r="Q181" s="379"/>
      <c r="R181" s="379"/>
      <c r="S181" s="379"/>
      <c r="T181" s="379"/>
      <c r="U181" s="370"/>
      <c r="V181" s="416"/>
      <c r="W181" s="196"/>
      <c r="X181" s="232"/>
      <c r="Y181" s="232"/>
    </row>
    <row r="182" spans="2:25">
      <c r="B182" s="1"/>
      <c r="C182" s="1"/>
      <c r="D182" s="1"/>
      <c r="E182" s="161"/>
      <c r="F182" s="413"/>
      <c r="G182" s="163"/>
      <c r="H182" s="166"/>
      <c r="I182" s="227"/>
      <c r="J182" s="379"/>
      <c r="K182" s="370"/>
      <c r="L182" s="379"/>
      <c r="M182" s="232"/>
      <c r="N182" s="193"/>
      <c r="O182" s="196"/>
      <c r="P182" s="196"/>
      <c r="Q182" s="379"/>
      <c r="R182" s="379"/>
      <c r="S182" s="379"/>
      <c r="T182" s="379"/>
      <c r="U182" s="370"/>
      <c r="V182" s="416"/>
      <c r="W182" s="196"/>
      <c r="X182" s="232"/>
      <c r="Y182" s="232"/>
    </row>
    <row r="183" spans="2:25">
      <c r="B183" s="1"/>
      <c r="C183" s="1"/>
      <c r="D183" s="1"/>
      <c r="E183" s="161"/>
      <c r="F183" s="413"/>
      <c r="G183" s="163"/>
      <c r="H183" s="166"/>
      <c r="I183" s="227"/>
      <c r="J183" s="379"/>
      <c r="K183" s="370"/>
      <c r="L183" s="379"/>
      <c r="M183" s="232"/>
      <c r="N183" s="193"/>
      <c r="O183" s="196"/>
      <c r="P183" s="196"/>
      <c r="Q183" s="379"/>
      <c r="R183" s="379"/>
      <c r="S183" s="379"/>
      <c r="T183" s="379"/>
      <c r="U183" s="370"/>
      <c r="V183" s="416"/>
      <c r="W183" s="196"/>
      <c r="X183" s="232"/>
      <c r="Y183" s="232"/>
    </row>
    <row r="184" spans="2:25">
      <c r="B184" s="1"/>
      <c r="C184" s="1"/>
      <c r="D184" s="1"/>
      <c r="E184" s="161"/>
      <c r="F184" s="413"/>
      <c r="G184" s="163"/>
      <c r="H184" s="166"/>
      <c r="I184" s="227"/>
      <c r="J184" s="379"/>
      <c r="K184" s="370"/>
      <c r="L184" s="379"/>
      <c r="M184" s="232"/>
      <c r="N184" s="193"/>
      <c r="O184" s="196"/>
      <c r="P184" s="196"/>
      <c r="Q184" s="379"/>
      <c r="R184" s="379"/>
      <c r="S184" s="379"/>
      <c r="T184" s="379"/>
      <c r="U184" s="370"/>
      <c r="V184" s="416"/>
      <c r="W184" s="196"/>
      <c r="X184" s="232"/>
      <c r="Y184" s="232"/>
    </row>
    <row r="185" spans="2:25" ht="336" customHeight="1" thickBot="1">
      <c r="B185" s="1"/>
      <c r="C185" s="1"/>
      <c r="D185" s="1"/>
      <c r="E185" s="161"/>
      <c r="F185" s="413"/>
      <c r="G185" s="164"/>
      <c r="H185" s="166"/>
      <c r="I185" s="228"/>
      <c r="J185" s="380"/>
      <c r="K185" s="371"/>
      <c r="L185" s="380"/>
      <c r="M185" s="233"/>
      <c r="N185" s="194"/>
      <c r="O185" s="197"/>
      <c r="P185" s="197"/>
      <c r="Q185" s="380"/>
      <c r="R185" s="380"/>
      <c r="S185" s="380"/>
      <c r="T185" s="380"/>
      <c r="U185" s="371"/>
      <c r="V185" s="417"/>
      <c r="W185" s="197"/>
      <c r="X185" s="233"/>
      <c r="Y185" s="233"/>
    </row>
    <row r="186" spans="2:25">
      <c r="B186" s="1"/>
      <c r="C186" s="1"/>
      <c r="D186" s="1"/>
      <c r="E186" s="161"/>
      <c r="F186" s="413"/>
      <c r="G186" s="162">
        <v>32</v>
      </c>
      <c r="H186" s="166"/>
      <c r="I186" s="226" t="s">
        <v>295</v>
      </c>
      <c r="J186" s="226" t="s">
        <v>296</v>
      </c>
      <c r="K186" s="226" t="s">
        <v>297</v>
      </c>
      <c r="L186" s="226" t="s">
        <v>298</v>
      </c>
      <c r="M186" s="204" t="s">
        <v>284</v>
      </c>
      <c r="N186" s="363" t="s">
        <v>299</v>
      </c>
      <c r="O186" s="205">
        <v>0.17</v>
      </c>
      <c r="P186" s="205">
        <v>0.17</v>
      </c>
      <c r="Q186" s="369" t="s">
        <v>300</v>
      </c>
      <c r="R186" s="378">
        <v>8.2500000000000004E-2</v>
      </c>
      <c r="S186" s="420">
        <f>+P186+R186</f>
        <v>0.2525</v>
      </c>
      <c r="T186" s="369" t="s">
        <v>301</v>
      </c>
      <c r="U186" s="374">
        <v>0.36</v>
      </c>
      <c r="V186" s="415">
        <f>+S186+U186</f>
        <v>0.61250000000000004</v>
      </c>
      <c r="W186" s="204" t="s">
        <v>566</v>
      </c>
      <c r="X186" s="205">
        <v>0.39</v>
      </c>
      <c r="Y186" s="205">
        <v>1</v>
      </c>
    </row>
    <row r="187" spans="2:25">
      <c r="B187" s="1"/>
      <c r="C187" s="1"/>
      <c r="D187" s="1"/>
      <c r="E187" s="161"/>
      <c r="F187" s="413"/>
      <c r="G187" s="163"/>
      <c r="H187" s="166"/>
      <c r="I187" s="227"/>
      <c r="J187" s="245"/>
      <c r="K187" s="227"/>
      <c r="L187" s="245"/>
      <c r="M187" s="232"/>
      <c r="N187" s="193"/>
      <c r="O187" s="196"/>
      <c r="P187" s="196"/>
      <c r="Q187" s="379"/>
      <c r="R187" s="379"/>
      <c r="S187" s="421"/>
      <c r="T187" s="379"/>
      <c r="U187" s="379"/>
      <c r="V187" s="418"/>
      <c r="W187" s="196"/>
      <c r="X187" s="196"/>
      <c r="Y187" s="196"/>
    </row>
    <row r="188" spans="2:25">
      <c r="B188" s="1"/>
      <c r="C188" s="1"/>
      <c r="D188" s="1"/>
      <c r="E188" s="161"/>
      <c r="F188" s="413"/>
      <c r="G188" s="163"/>
      <c r="H188" s="166"/>
      <c r="I188" s="227"/>
      <c r="J188" s="245"/>
      <c r="K188" s="227"/>
      <c r="L188" s="245"/>
      <c r="M188" s="232"/>
      <c r="N188" s="193"/>
      <c r="O188" s="196"/>
      <c r="P188" s="196"/>
      <c r="Q188" s="379"/>
      <c r="R188" s="379"/>
      <c r="S188" s="421"/>
      <c r="T188" s="379"/>
      <c r="U188" s="379"/>
      <c r="V188" s="418"/>
      <c r="W188" s="196"/>
      <c r="X188" s="196"/>
      <c r="Y188" s="196"/>
    </row>
    <row r="189" spans="2:25">
      <c r="B189" s="1"/>
      <c r="C189" s="1"/>
      <c r="D189" s="1"/>
      <c r="E189" s="161"/>
      <c r="F189" s="413"/>
      <c r="G189" s="163"/>
      <c r="H189" s="166"/>
      <c r="I189" s="227"/>
      <c r="J189" s="245"/>
      <c r="K189" s="227"/>
      <c r="L189" s="245"/>
      <c r="M189" s="232"/>
      <c r="N189" s="193"/>
      <c r="O189" s="196"/>
      <c r="P189" s="196"/>
      <c r="Q189" s="379"/>
      <c r="R189" s="379"/>
      <c r="S189" s="421"/>
      <c r="T189" s="379"/>
      <c r="U189" s="379"/>
      <c r="V189" s="418"/>
      <c r="W189" s="196"/>
      <c r="X189" s="196"/>
      <c r="Y189" s="196"/>
    </row>
    <row r="190" spans="2:25" ht="409.15" customHeight="1" thickBot="1">
      <c r="B190" s="1"/>
      <c r="C190" s="1"/>
      <c r="D190" s="1"/>
      <c r="E190" s="161"/>
      <c r="F190" s="413"/>
      <c r="G190" s="164"/>
      <c r="H190" s="166"/>
      <c r="I190" s="228"/>
      <c r="J190" s="246"/>
      <c r="K190" s="228"/>
      <c r="L190" s="246"/>
      <c r="M190" s="233"/>
      <c r="N190" s="194"/>
      <c r="O190" s="197"/>
      <c r="P190" s="197"/>
      <c r="Q190" s="380"/>
      <c r="R190" s="380"/>
      <c r="S190" s="422"/>
      <c r="T190" s="380"/>
      <c r="U190" s="380"/>
      <c r="V190" s="419"/>
      <c r="W190" s="197"/>
      <c r="X190" s="197"/>
      <c r="Y190" s="197"/>
    </row>
    <row r="191" spans="2:25">
      <c r="B191" s="1"/>
      <c r="C191" s="1"/>
      <c r="D191" s="1"/>
      <c r="E191" s="161"/>
      <c r="F191" s="413"/>
      <c r="G191" s="162">
        <v>33</v>
      </c>
      <c r="H191" s="166"/>
      <c r="I191" s="226" t="s">
        <v>302</v>
      </c>
      <c r="J191" s="226" t="s">
        <v>303</v>
      </c>
      <c r="K191" s="226" t="s">
        <v>304</v>
      </c>
      <c r="L191" s="226" t="s">
        <v>305</v>
      </c>
      <c r="M191" s="204" t="s">
        <v>284</v>
      </c>
      <c r="N191" s="363" t="s">
        <v>306</v>
      </c>
      <c r="O191" s="205">
        <v>0.25</v>
      </c>
      <c r="P191" s="205">
        <v>0.25</v>
      </c>
      <c r="Q191" s="415" t="s">
        <v>307</v>
      </c>
      <c r="R191" s="374">
        <v>0.25</v>
      </c>
      <c r="S191" s="420">
        <f>+P191+R191</f>
        <v>0.5</v>
      </c>
      <c r="T191" s="415" t="s">
        <v>308</v>
      </c>
      <c r="U191" s="415">
        <v>0.21249999999999999</v>
      </c>
      <c r="V191" s="415">
        <f>+S191+U191</f>
        <v>0.71250000000000002</v>
      </c>
      <c r="W191" s="204" t="s">
        <v>567</v>
      </c>
      <c r="X191" s="205">
        <v>0.2</v>
      </c>
      <c r="Y191" s="205">
        <v>0.91</v>
      </c>
    </row>
    <row r="192" spans="2:25">
      <c r="B192" s="1"/>
      <c r="C192" s="1"/>
      <c r="D192" s="1"/>
      <c r="E192" s="161"/>
      <c r="F192" s="413"/>
      <c r="G192" s="163"/>
      <c r="H192" s="166"/>
      <c r="I192" s="227"/>
      <c r="J192" s="245"/>
      <c r="K192" s="227"/>
      <c r="L192" s="245"/>
      <c r="M192" s="232"/>
      <c r="N192" s="193"/>
      <c r="O192" s="196"/>
      <c r="P192" s="196"/>
      <c r="Q192" s="379"/>
      <c r="R192" s="375"/>
      <c r="S192" s="421"/>
      <c r="T192" s="379"/>
      <c r="U192" s="370"/>
      <c r="V192" s="370"/>
      <c r="W192" s="232"/>
      <c r="X192" s="196"/>
      <c r="Y192" s="196"/>
    </row>
    <row r="193" spans="2:26">
      <c r="B193" s="1"/>
      <c r="C193" s="1"/>
      <c r="D193" s="1"/>
      <c r="E193" s="161"/>
      <c r="F193" s="413"/>
      <c r="G193" s="163"/>
      <c r="H193" s="166"/>
      <c r="I193" s="227"/>
      <c r="J193" s="245"/>
      <c r="K193" s="227"/>
      <c r="L193" s="245"/>
      <c r="M193" s="232"/>
      <c r="N193" s="193"/>
      <c r="O193" s="196"/>
      <c r="P193" s="196"/>
      <c r="Q193" s="379"/>
      <c r="R193" s="375"/>
      <c r="S193" s="421"/>
      <c r="T193" s="379"/>
      <c r="U193" s="370"/>
      <c r="V193" s="370"/>
      <c r="W193" s="232"/>
      <c r="X193" s="196"/>
      <c r="Y193" s="196"/>
    </row>
    <row r="194" spans="2:26">
      <c r="B194" s="1"/>
      <c r="C194" s="1"/>
      <c r="D194" s="1"/>
      <c r="E194" s="161"/>
      <c r="F194" s="413"/>
      <c r="G194" s="163"/>
      <c r="H194" s="166"/>
      <c r="I194" s="227"/>
      <c r="J194" s="245"/>
      <c r="K194" s="227"/>
      <c r="L194" s="245"/>
      <c r="M194" s="232"/>
      <c r="N194" s="193"/>
      <c r="O194" s="196"/>
      <c r="P194" s="196"/>
      <c r="Q194" s="379"/>
      <c r="R194" s="375"/>
      <c r="S194" s="421"/>
      <c r="T194" s="379"/>
      <c r="U194" s="370"/>
      <c r="V194" s="370"/>
      <c r="W194" s="232"/>
      <c r="X194" s="196"/>
      <c r="Y194" s="196"/>
    </row>
    <row r="195" spans="2:26">
      <c r="B195" s="1"/>
      <c r="C195" s="1"/>
      <c r="D195" s="1"/>
      <c r="E195" s="161"/>
      <c r="F195" s="413"/>
      <c r="G195" s="163"/>
      <c r="H195" s="166"/>
      <c r="I195" s="227"/>
      <c r="J195" s="245"/>
      <c r="K195" s="227"/>
      <c r="L195" s="245"/>
      <c r="M195" s="232"/>
      <c r="N195" s="193"/>
      <c r="O195" s="196"/>
      <c r="P195" s="196"/>
      <c r="Q195" s="379"/>
      <c r="R195" s="375"/>
      <c r="S195" s="421"/>
      <c r="T195" s="379"/>
      <c r="U195" s="370"/>
      <c r="V195" s="370"/>
      <c r="W195" s="232"/>
      <c r="X195" s="196"/>
      <c r="Y195" s="196"/>
    </row>
    <row r="196" spans="2:26">
      <c r="B196" s="1"/>
      <c r="C196" s="1"/>
      <c r="D196" s="1"/>
      <c r="E196" s="161"/>
      <c r="F196" s="413"/>
      <c r="G196" s="163"/>
      <c r="H196" s="166"/>
      <c r="I196" s="227"/>
      <c r="J196" s="245"/>
      <c r="K196" s="227"/>
      <c r="L196" s="245"/>
      <c r="M196" s="232"/>
      <c r="N196" s="193"/>
      <c r="O196" s="196"/>
      <c r="P196" s="196"/>
      <c r="Q196" s="379"/>
      <c r="R196" s="375"/>
      <c r="S196" s="421"/>
      <c r="T196" s="379"/>
      <c r="U196" s="370"/>
      <c r="V196" s="370"/>
      <c r="W196" s="232"/>
      <c r="X196" s="196"/>
      <c r="Y196" s="196"/>
      <c r="Z196" s="1"/>
    </row>
    <row r="197" spans="2:26">
      <c r="B197" s="1"/>
      <c r="C197" s="1"/>
      <c r="D197" s="1"/>
      <c r="E197" s="161"/>
      <c r="F197" s="413"/>
      <c r="G197" s="163"/>
      <c r="H197" s="166"/>
      <c r="I197" s="227"/>
      <c r="J197" s="245"/>
      <c r="K197" s="227"/>
      <c r="L197" s="245"/>
      <c r="M197" s="232"/>
      <c r="N197" s="193"/>
      <c r="O197" s="196"/>
      <c r="P197" s="196"/>
      <c r="Q197" s="379"/>
      <c r="R197" s="375"/>
      <c r="S197" s="421"/>
      <c r="T197" s="379"/>
      <c r="U197" s="370"/>
      <c r="V197" s="370"/>
      <c r="W197" s="232"/>
      <c r="X197" s="196"/>
      <c r="Y197" s="196"/>
      <c r="Z197" s="1"/>
    </row>
    <row r="198" spans="2:26" ht="102" customHeight="1" thickBot="1">
      <c r="B198" s="1"/>
      <c r="C198" s="1"/>
      <c r="D198" s="1"/>
      <c r="E198" s="161"/>
      <c r="F198" s="414"/>
      <c r="G198" s="164"/>
      <c r="H198" s="167"/>
      <c r="I198" s="228"/>
      <c r="J198" s="246"/>
      <c r="K198" s="228"/>
      <c r="L198" s="246"/>
      <c r="M198" s="233"/>
      <c r="N198" s="194"/>
      <c r="O198" s="197"/>
      <c r="P198" s="197"/>
      <c r="Q198" s="380"/>
      <c r="R198" s="376"/>
      <c r="S198" s="422"/>
      <c r="T198" s="380"/>
      <c r="U198" s="371"/>
      <c r="V198" s="371"/>
      <c r="W198" s="233"/>
      <c r="X198" s="197"/>
      <c r="Y198" s="197"/>
      <c r="Z198" s="1"/>
    </row>
    <row r="199" spans="2:26">
      <c r="B199" s="1"/>
      <c r="C199" s="1"/>
      <c r="D199" s="1"/>
      <c r="E199" s="161"/>
      <c r="F199" s="160" t="s">
        <v>309</v>
      </c>
      <c r="G199" s="162">
        <v>34</v>
      </c>
      <c r="H199" s="267" t="s">
        <v>310</v>
      </c>
      <c r="I199" s="267" t="s">
        <v>311</v>
      </c>
      <c r="J199" s="267" t="s">
        <v>312</v>
      </c>
      <c r="K199" s="267" t="s">
        <v>313</v>
      </c>
      <c r="L199" s="267" t="s">
        <v>314</v>
      </c>
      <c r="M199" s="299" t="s">
        <v>315</v>
      </c>
      <c r="N199" s="299" t="s">
        <v>316</v>
      </c>
      <c r="O199" s="288">
        <v>0.25</v>
      </c>
      <c r="P199" s="288">
        <v>0.25</v>
      </c>
      <c r="Q199" s="305" t="s">
        <v>317</v>
      </c>
      <c r="R199" s="345">
        <v>0.25</v>
      </c>
      <c r="S199" s="345">
        <f>+R199+P199</f>
        <v>0.5</v>
      </c>
      <c r="T199" s="426" t="s">
        <v>318</v>
      </c>
      <c r="U199" s="423">
        <v>0.25</v>
      </c>
      <c r="V199" s="423">
        <v>0.75</v>
      </c>
      <c r="W199" s="299" t="s">
        <v>556</v>
      </c>
      <c r="X199" s="288">
        <v>0.25</v>
      </c>
      <c r="Y199" s="288">
        <v>1</v>
      </c>
      <c r="Z199" s="1"/>
    </row>
    <row r="200" spans="2:26">
      <c r="B200" s="1"/>
      <c r="C200" s="1"/>
      <c r="D200" s="1"/>
      <c r="E200" s="161"/>
      <c r="F200" s="161"/>
      <c r="G200" s="163"/>
      <c r="H200" s="268"/>
      <c r="I200" s="268"/>
      <c r="J200" s="268"/>
      <c r="K200" s="268"/>
      <c r="L200" s="268"/>
      <c r="M200" s="300"/>
      <c r="N200" s="300"/>
      <c r="O200" s="289"/>
      <c r="P200" s="289"/>
      <c r="Q200" s="306"/>
      <c r="R200" s="311"/>
      <c r="S200" s="311"/>
      <c r="T200" s="424"/>
      <c r="U200" s="424"/>
      <c r="V200" s="424"/>
      <c r="W200" s="300"/>
      <c r="X200" s="289"/>
      <c r="Y200" s="289"/>
      <c r="Z200" s="1"/>
    </row>
    <row r="201" spans="2:26">
      <c r="B201" s="1"/>
      <c r="C201" s="1"/>
      <c r="D201" s="1"/>
      <c r="E201" s="161"/>
      <c r="F201" s="161"/>
      <c r="G201" s="163"/>
      <c r="H201" s="268"/>
      <c r="I201" s="268"/>
      <c r="J201" s="268"/>
      <c r="K201" s="268"/>
      <c r="L201" s="268"/>
      <c r="M201" s="300"/>
      <c r="N201" s="300"/>
      <c r="O201" s="289"/>
      <c r="P201" s="289"/>
      <c r="Q201" s="306"/>
      <c r="R201" s="311"/>
      <c r="S201" s="311"/>
      <c r="T201" s="424"/>
      <c r="U201" s="424"/>
      <c r="V201" s="424"/>
      <c r="W201" s="300"/>
      <c r="X201" s="289"/>
      <c r="Y201" s="289"/>
      <c r="Z201" s="1"/>
    </row>
    <row r="202" spans="2:26">
      <c r="B202" s="1"/>
      <c r="C202" s="1"/>
      <c r="D202" s="1"/>
      <c r="E202" s="161"/>
      <c r="F202" s="161"/>
      <c r="G202" s="163"/>
      <c r="H202" s="268"/>
      <c r="I202" s="268"/>
      <c r="J202" s="268"/>
      <c r="K202" s="268"/>
      <c r="L202" s="268"/>
      <c r="M202" s="300"/>
      <c r="N202" s="300"/>
      <c r="O202" s="289"/>
      <c r="P202" s="289"/>
      <c r="Q202" s="306"/>
      <c r="R202" s="311"/>
      <c r="S202" s="311"/>
      <c r="T202" s="424"/>
      <c r="U202" s="424"/>
      <c r="V202" s="424"/>
      <c r="W202" s="300"/>
      <c r="X202" s="289"/>
      <c r="Y202" s="289"/>
      <c r="Z202" s="1"/>
    </row>
    <row r="203" spans="2:26">
      <c r="B203" s="1"/>
      <c r="C203" s="1"/>
      <c r="D203" s="1"/>
      <c r="E203" s="161"/>
      <c r="F203" s="161"/>
      <c r="G203" s="163"/>
      <c r="H203" s="268"/>
      <c r="I203" s="268"/>
      <c r="J203" s="268"/>
      <c r="K203" s="268"/>
      <c r="L203" s="268"/>
      <c r="M203" s="300"/>
      <c r="N203" s="300"/>
      <c r="O203" s="289"/>
      <c r="P203" s="289"/>
      <c r="Q203" s="306"/>
      <c r="R203" s="311"/>
      <c r="S203" s="311"/>
      <c r="T203" s="424"/>
      <c r="U203" s="424"/>
      <c r="V203" s="424"/>
      <c r="W203" s="300"/>
      <c r="X203" s="289"/>
      <c r="Y203" s="289"/>
      <c r="Z203" s="1"/>
    </row>
    <row r="204" spans="2:26" ht="155.25" customHeight="1" thickBot="1">
      <c r="B204" s="1"/>
      <c r="C204" s="1"/>
      <c r="D204" s="1"/>
      <c r="E204" s="161"/>
      <c r="F204" s="161"/>
      <c r="G204" s="164"/>
      <c r="H204" s="268"/>
      <c r="I204" s="269"/>
      <c r="J204" s="269"/>
      <c r="K204" s="269"/>
      <c r="L204" s="269"/>
      <c r="M204" s="301"/>
      <c r="N204" s="301"/>
      <c r="O204" s="290"/>
      <c r="P204" s="290"/>
      <c r="Q204" s="307"/>
      <c r="R204" s="312"/>
      <c r="S204" s="312"/>
      <c r="T204" s="425"/>
      <c r="U204" s="425"/>
      <c r="V204" s="425"/>
      <c r="W204" s="301"/>
      <c r="X204" s="290"/>
      <c r="Y204" s="290"/>
      <c r="Z204" s="1"/>
    </row>
    <row r="205" spans="2:26" ht="129" customHeight="1" thickBot="1">
      <c r="B205" s="1"/>
      <c r="C205" s="1"/>
      <c r="D205" s="1"/>
      <c r="E205" s="161"/>
      <c r="F205" s="161"/>
      <c r="G205" s="25">
        <v>35</v>
      </c>
      <c r="H205" s="268"/>
      <c r="I205" s="65" t="s">
        <v>319</v>
      </c>
      <c r="J205" s="65" t="s">
        <v>320</v>
      </c>
      <c r="K205" s="65" t="s">
        <v>321</v>
      </c>
      <c r="L205" s="65" t="s">
        <v>322</v>
      </c>
      <c r="M205" s="28" t="s">
        <v>315</v>
      </c>
      <c r="N205" s="66" t="s">
        <v>323</v>
      </c>
      <c r="O205" s="34">
        <v>0.25</v>
      </c>
      <c r="P205" s="34">
        <v>0.25</v>
      </c>
      <c r="Q205" s="67" t="s">
        <v>324</v>
      </c>
      <c r="R205" s="68">
        <v>0</v>
      </c>
      <c r="S205" s="68">
        <v>0.25</v>
      </c>
      <c r="T205" s="69" t="s">
        <v>325</v>
      </c>
      <c r="U205" s="70">
        <v>0</v>
      </c>
      <c r="V205" s="70">
        <v>0.25</v>
      </c>
      <c r="W205" s="66" t="s">
        <v>557</v>
      </c>
      <c r="X205" s="34">
        <v>0</v>
      </c>
      <c r="Y205" s="34">
        <v>0.25</v>
      </c>
      <c r="Z205" s="1"/>
    </row>
    <row r="206" spans="2:26">
      <c r="B206" s="1"/>
      <c r="C206" s="1"/>
      <c r="D206" s="1"/>
      <c r="E206" s="161"/>
      <c r="F206" s="161"/>
      <c r="G206" s="162">
        <v>36</v>
      </c>
      <c r="H206" s="268"/>
      <c r="I206" s="267" t="s">
        <v>326</v>
      </c>
      <c r="J206" s="267" t="s">
        <v>327</v>
      </c>
      <c r="K206" s="267" t="s">
        <v>328</v>
      </c>
      <c r="L206" s="267" t="s">
        <v>329</v>
      </c>
      <c r="M206" s="299" t="s">
        <v>315</v>
      </c>
      <c r="N206" s="429" t="s">
        <v>330</v>
      </c>
      <c r="O206" s="288">
        <v>0.25</v>
      </c>
      <c r="P206" s="288">
        <v>0.25</v>
      </c>
      <c r="Q206" s="305" t="s">
        <v>331</v>
      </c>
      <c r="R206" s="345">
        <v>0.25</v>
      </c>
      <c r="S206" s="345">
        <f>+R206+P206</f>
        <v>0.5</v>
      </c>
      <c r="T206" s="426" t="s">
        <v>332</v>
      </c>
      <c r="U206" s="423">
        <v>0.25</v>
      </c>
      <c r="V206" s="423">
        <v>0.75</v>
      </c>
      <c r="W206" s="299" t="s">
        <v>558</v>
      </c>
      <c r="X206" s="291">
        <v>0.25</v>
      </c>
      <c r="Y206" s="291">
        <v>1</v>
      </c>
      <c r="Z206" s="1"/>
    </row>
    <row r="207" spans="2:26">
      <c r="B207" s="1"/>
      <c r="C207" s="1"/>
      <c r="D207" s="1"/>
      <c r="E207" s="161"/>
      <c r="F207" s="161"/>
      <c r="G207" s="163"/>
      <c r="H207" s="268"/>
      <c r="I207" s="268"/>
      <c r="J207" s="270"/>
      <c r="K207" s="268"/>
      <c r="L207" s="268"/>
      <c r="M207" s="300"/>
      <c r="N207" s="289"/>
      <c r="O207" s="289"/>
      <c r="P207" s="289"/>
      <c r="Q207" s="311"/>
      <c r="R207" s="311"/>
      <c r="S207" s="311"/>
      <c r="T207" s="427"/>
      <c r="U207" s="424"/>
      <c r="V207" s="424"/>
      <c r="W207" s="300"/>
      <c r="X207" s="300"/>
      <c r="Y207" s="300"/>
      <c r="Z207" s="1"/>
    </row>
    <row r="208" spans="2:26" ht="196.9" customHeight="1" thickBot="1">
      <c r="B208" s="1"/>
      <c r="C208" s="1"/>
      <c r="D208" s="1"/>
      <c r="E208" s="161"/>
      <c r="F208" s="222"/>
      <c r="G208" s="164"/>
      <c r="H208" s="269"/>
      <c r="I208" s="269"/>
      <c r="J208" s="271"/>
      <c r="K208" s="269"/>
      <c r="L208" s="269"/>
      <c r="M208" s="301"/>
      <c r="N208" s="290"/>
      <c r="O208" s="290"/>
      <c r="P208" s="290"/>
      <c r="Q208" s="312"/>
      <c r="R208" s="312"/>
      <c r="S208" s="312"/>
      <c r="T208" s="428"/>
      <c r="U208" s="425"/>
      <c r="V208" s="425"/>
      <c r="W208" s="301"/>
      <c r="X208" s="301"/>
      <c r="Y208" s="301"/>
    </row>
    <row r="209" spans="2:77" s="37" customFormat="1" ht="311.25" thickBot="1">
      <c r="E209" s="161"/>
      <c r="F209" s="272" t="s">
        <v>333</v>
      </c>
      <c r="G209" s="57">
        <v>37</v>
      </c>
      <c r="H209" s="226" t="s">
        <v>334</v>
      </c>
      <c r="I209" s="40" t="s">
        <v>335</v>
      </c>
      <c r="J209" s="40" t="s">
        <v>336</v>
      </c>
      <c r="K209" s="40" t="s">
        <v>337</v>
      </c>
      <c r="L209" s="40" t="s">
        <v>338</v>
      </c>
      <c r="M209" s="41" t="s">
        <v>339</v>
      </c>
      <c r="N209" s="58" t="s">
        <v>340</v>
      </c>
      <c r="O209" s="44">
        <v>0.25</v>
      </c>
      <c r="P209" s="44">
        <v>0.25</v>
      </c>
      <c r="Q209" s="59" t="s">
        <v>341</v>
      </c>
      <c r="R209" s="60">
        <v>0.25</v>
      </c>
      <c r="S209" s="44">
        <f>+R209+P209</f>
        <v>0.5</v>
      </c>
      <c r="T209" s="53" t="s">
        <v>342</v>
      </c>
      <c r="U209" s="47">
        <v>0.25</v>
      </c>
      <c r="V209" s="47">
        <f>+S209+U209</f>
        <v>0.75</v>
      </c>
      <c r="W209" s="61" t="s">
        <v>544</v>
      </c>
      <c r="X209" s="62">
        <v>0.25</v>
      </c>
      <c r="Y209" s="62">
        <v>1</v>
      </c>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2:77" s="63" customFormat="1" ht="301.89999999999998" customHeight="1" thickBot="1">
      <c r="E210" s="161"/>
      <c r="F210" s="273"/>
      <c r="G210" s="80">
        <v>38</v>
      </c>
      <c r="H210" s="227"/>
      <c r="I210" s="56" t="s">
        <v>343</v>
      </c>
      <c r="J210" s="56" t="s">
        <v>344</v>
      </c>
      <c r="K210" s="81" t="s">
        <v>345</v>
      </c>
      <c r="L210" s="56" t="s">
        <v>346</v>
      </c>
      <c r="M210" s="82" t="s">
        <v>347</v>
      </c>
      <c r="N210" s="83" t="s">
        <v>348</v>
      </c>
      <c r="O210" s="44">
        <v>0.1</v>
      </c>
      <c r="P210" s="44">
        <v>0.1</v>
      </c>
      <c r="Q210" s="59" t="s">
        <v>349</v>
      </c>
      <c r="R210" s="60">
        <v>0</v>
      </c>
      <c r="S210" s="44">
        <f>+R210+P210</f>
        <v>0.1</v>
      </c>
      <c r="T210" s="53" t="s">
        <v>350</v>
      </c>
      <c r="U210" s="47">
        <v>0</v>
      </c>
      <c r="V210" s="47">
        <f>+S210+U210</f>
        <v>0.1</v>
      </c>
      <c r="W210" s="49" t="s">
        <v>547</v>
      </c>
      <c r="X210" s="84">
        <v>55</v>
      </c>
      <c r="Y210" s="85">
        <v>0.65</v>
      </c>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2:77" ht="13.9" customHeight="1">
      <c r="B211" s="1"/>
      <c r="C211" s="1"/>
      <c r="D211" s="1"/>
      <c r="E211" s="161"/>
      <c r="F211" s="273"/>
      <c r="G211" s="275">
        <v>39</v>
      </c>
      <c r="H211" s="227"/>
      <c r="I211" s="226" t="s">
        <v>351</v>
      </c>
      <c r="J211" s="226" t="s">
        <v>352</v>
      </c>
      <c r="K211" s="226" t="s">
        <v>353</v>
      </c>
      <c r="L211" s="226" t="s">
        <v>354</v>
      </c>
      <c r="M211" s="204" t="s">
        <v>355</v>
      </c>
      <c r="N211" s="363" t="s">
        <v>356</v>
      </c>
      <c r="O211" s="205">
        <v>0.1</v>
      </c>
      <c r="P211" s="205">
        <v>0.1</v>
      </c>
      <c r="Q211" s="339" t="s">
        <v>357</v>
      </c>
      <c r="R211" s="330">
        <v>0</v>
      </c>
      <c r="S211" s="205">
        <f>+R211+P211</f>
        <v>0.1</v>
      </c>
      <c r="T211" s="369" t="s">
        <v>358</v>
      </c>
      <c r="U211" s="374">
        <v>0.65</v>
      </c>
      <c r="V211" s="374">
        <f>+S211+U211</f>
        <v>0.75</v>
      </c>
      <c r="W211" s="339" t="s">
        <v>545</v>
      </c>
      <c r="X211" s="430">
        <v>0.25</v>
      </c>
      <c r="Y211" s="430">
        <v>1</v>
      </c>
    </row>
    <row r="212" spans="2:77" s="37" customFormat="1" ht="13.9" customHeight="1">
      <c r="E212" s="161"/>
      <c r="F212" s="273"/>
      <c r="G212" s="276"/>
      <c r="H212" s="227"/>
      <c r="I212" s="227"/>
      <c r="J212" s="227"/>
      <c r="K212" s="227"/>
      <c r="L212" s="227"/>
      <c r="M212" s="232"/>
      <c r="N212" s="193"/>
      <c r="O212" s="196"/>
      <c r="P212" s="196"/>
      <c r="Q212" s="331"/>
      <c r="R212" s="331"/>
      <c r="S212" s="196"/>
      <c r="T212" s="370"/>
      <c r="U212" s="379"/>
      <c r="V212" s="379"/>
      <c r="W212" s="331"/>
      <c r="X212" s="193"/>
      <c r="Y212" s="193"/>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2:77" s="37" customFormat="1" ht="13.9" customHeight="1">
      <c r="E213" s="161"/>
      <c r="F213" s="273"/>
      <c r="G213" s="276"/>
      <c r="H213" s="227"/>
      <c r="I213" s="227"/>
      <c r="J213" s="227"/>
      <c r="K213" s="227"/>
      <c r="L213" s="227"/>
      <c r="M213" s="232"/>
      <c r="N213" s="193"/>
      <c r="O213" s="196"/>
      <c r="P213" s="196"/>
      <c r="Q213" s="331"/>
      <c r="R213" s="331"/>
      <c r="S213" s="196"/>
      <c r="T213" s="370"/>
      <c r="U213" s="379"/>
      <c r="V213" s="379"/>
      <c r="W213" s="331"/>
      <c r="X213" s="193"/>
      <c r="Y213" s="193"/>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2:77" s="37" customFormat="1" ht="13.9" customHeight="1">
      <c r="E214" s="161"/>
      <c r="F214" s="273"/>
      <c r="G214" s="276"/>
      <c r="H214" s="227"/>
      <c r="I214" s="227"/>
      <c r="J214" s="227"/>
      <c r="K214" s="227"/>
      <c r="L214" s="227"/>
      <c r="M214" s="232"/>
      <c r="N214" s="193"/>
      <c r="O214" s="196"/>
      <c r="P214" s="196"/>
      <c r="Q214" s="331"/>
      <c r="R214" s="331"/>
      <c r="S214" s="196"/>
      <c r="T214" s="370"/>
      <c r="U214" s="379"/>
      <c r="V214" s="379"/>
      <c r="W214" s="331"/>
      <c r="X214" s="193"/>
      <c r="Y214" s="193"/>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2:77" s="37" customFormat="1" ht="138.6" customHeight="1" thickBot="1">
      <c r="E215" s="161"/>
      <c r="F215" s="274"/>
      <c r="G215" s="277"/>
      <c r="H215" s="228"/>
      <c r="I215" s="228"/>
      <c r="J215" s="228"/>
      <c r="K215" s="228"/>
      <c r="L215" s="228"/>
      <c r="M215" s="233"/>
      <c r="N215" s="194"/>
      <c r="O215" s="197"/>
      <c r="P215" s="197"/>
      <c r="Q215" s="332"/>
      <c r="R215" s="332"/>
      <c r="S215" s="197"/>
      <c r="T215" s="371"/>
      <c r="U215" s="380"/>
      <c r="V215" s="380"/>
      <c r="W215" s="332"/>
      <c r="X215" s="194"/>
      <c r="Y215" s="194"/>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2:77">
      <c r="B216" s="1"/>
      <c r="C216" s="1"/>
      <c r="D216" s="1"/>
      <c r="E216" s="161"/>
      <c r="F216" s="160" t="s">
        <v>359</v>
      </c>
      <c r="G216" s="162">
        <v>40</v>
      </c>
      <c r="H216" s="165" t="s">
        <v>360</v>
      </c>
      <c r="I216" s="226" t="s">
        <v>361</v>
      </c>
      <c r="J216" s="226" t="s">
        <v>362</v>
      </c>
      <c r="K216" s="226" t="s">
        <v>363</v>
      </c>
      <c r="L216" s="226" t="s">
        <v>364</v>
      </c>
      <c r="M216" s="204" t="s">
        <v>365</v>
      </c>
      <c r="N216" s="237" t="s">
        <v>366</v>
      </c>
      <c r="O216" s="205">
        <v>0.2</v>
      </c>
      <c r="P216" s="205">
        <v>0.2</v>
      </c>
      <c r="Q216" s="240" t="s">
        <v>367</v>
      </c>
      <c r="R216" s="251">
        <v>0.20749999999999999</v>
      </c>
      <c r="S216" s="205">
        <f>+R216+P216</f>
        <v>0.40749999999999997</v>
      </c>
      <c r="T216" s="237" t="s">
        <v>368</v>
      </c>
      <c r="U216" s="205">
        <v>0.24</v>
      </c>
      <c r="V216" s="251">
        <f>+U216+R216+O216</f>
        <v>0.64749999999999996</v>
      </c>
      <c r="W216" s="204" t="s">
        <v>563</v>
      </c>
      <c r="X216" s="195">
        <v>30.34</v>
      </c>
      <c r="Y216" s="195">
        <v>95.09</v>
      </c>
    </row>
    <row r="217" spans="2:77">
      <c r="B217" s="1"/>
      <c r="C217" s="1"/>
      <c r="D217" s="1"/>
      <c r="E217" s="161"/>
      <c r="F217" s="161"/>
      <c r="G217" s="163"/>
      <c r="H217" s="166"/>
      <c r="I217" s="227"/>
      <c r="J217" s="245"/>
      <c r="K217" s="227"/>
      <c r="L217" s="227"/>
      <c r="M217" s="232"/>
      <c r="N217" s="238"/>
      <c r="O217" s="196"/>
      <c r="P217" s="252"/>
      <c r="Q217" s="196"/>
      <c r="R217" s="196"/>
      <c r="S217" s="252"/>
      <c r="T217" s="372"/>
      <c r="U217" s="196"/>
      <c r="V217" s="196"/>
      <c r="W217" s="196"/>
      <c r="X217" s="196"/>
      <c r="Y217" s="196"/>
    </row>
    <row r="218" spans="2:77" ht="272.45" customHeight="1" thickBot="1">
      <c r="B218" s="1"/>
      <c r="C218" s="1"/>
      <c r="D218" s="1"/>
      <c r="E218" s="161"/>
      <c r="F218" s="161"/>
      <c r="G218" s="164"/>
      <c r="H218" s="166"/>
      <c r="I218" s="228"/>
      <c r="J218" s="246"/>
      <c r="K218" s="228"/>
      <c r="L218" s="228"/>
      <c r="M218" s="233"/>
      <c r="N218" s="239"/>
      <c r="O218" s="197"/>
      <c r="P218" s="253"/>
      <c r="Q218" s="197"/>
      <c r="R218" s="197"/>
      <c r="S218" s="253"/>
      <c r="T218" s="373"/>
      <c r="U218" s="197"/>
      <c r="V218" s="197"/>
      <c r="W218" s="197"/>
      <c r="X218" s="197"/>
      <c r="Y218" s="197"/>
    </row>
    <row r="219" spans="2:77" ht="14.45" customHeight="1">
      <c r="B219" s="1"/>
      <c r="C219" s="1"/>
      <c r="D219" s="1"/>
      <c r="E219" s="161"/>
      <c r="F219" s="161"/>
      <c r="G219" s="162">
        <v>41</v>
      </c>
      <c r="H219" s="166"/>
      <c r="I219" s="226" t="s">
        <v>369</v>
      </c>
      <c r="J219" s="226" t="s">
        <v>370</v>
      </c>
      <c r="K219" s="226" t="s">
        <v>371</v>
      </c>
      <c r="L219" s="226" t="s">
        <v>372</v>
      </c>
      <c r="M219" s="204" t="s">
        <v>373</v>
      </c>
      <c r="N219" s="195"/>
      <c r="O219" s="204" t="s">
        <v>374</v>
      </c>
      <c r="P219" s="240">
        <v>0.245</v>
      </c>
      <c r="Q219" s="240" t="s">
        <v>375</v>
      </c>
      <c r="R219" s="251">
        <v>0.245</v>
      </c>
      <c r="S219" s="205">
        <f>+R219+P219</f>
        <v>0.49</v>
      </c>
      <c r="T219" s="433" t="s">
        <v>376</v>
      </c>
      <c r="U219" s="431">
        <v>0.2475</v>
      </c>
      <c r="V219" s="205">
        <f>+S219+U219</f>
        <v>0.73750000000000004</v>
      </c>
      <c r="W219" s="363" t="s">
        <v>562</v>
      </c>
      <c r="X219" s="432">
        <v>25.19</v>
      </c>
      <c r="Y219" s="251">
        <v>0.98939999999999995</v>
      </c>
    </row>
    <row r="220" spans="2:77">
      <c r="B220" s="1"/>
      <c r="C220" s="1"/>
      <c r="D220" s="1"/>
      <c r="E220" s="161"/>
      <c r="F220" s="161"/>
      <c r="G220" s="163"/>
      <c r="H220" s="166"/>
      <c r="I220" s="227"/>
      <c r="J220" s="227"/>
      <c r="K220" s="227"/>
      <c r="L220" s="245"/>
      <c r="M220" s="196"/>
      <c r="N220" s="196"/>
      <c r="O220" s="196"/>
      <c r="P220" s="232"/>
      <c r="Q220" s="196"/>
      <c r="R220" s="196"/>
      <c r="S220" s="252"/>
      <c r="T220" s="238"/>
      <c r="U220" s="196"/>
      <c r="V220" s="196"/>
      <c r="W220" s="193"/>
      <c r="X220" s="193"/>
      <c r="Y220" s="196"/>
    </row>
    <row r="221" spans="2:77">
      <c r="B221" s="1"/>
      <c r="C221" s="1"/>
      <c r="D221" s="1"/>
      <c r="E221" s="161"/>
      <c r="F221" s="161"/>
      <c r="G221" s="163"/>
      <c r="H221" s="166"/>
      <c r="I221" s="227"/>
      <c r="J221" s="227"/>
      <c r="K221" s="227"/>
      <c r="L221" s="245"/>
      <c r="M221" s="196"/>
      <c r="N221" s="196"/>
      <c r="O221" s="196"/>
      <c r="P221" s="232"/>
      <c r="Q221" s="196"/>
      <c r="R221" s="196"/>
      <c r="S221" s="252"/>
      <c r="T221" s="238"/>
      <c r="U221" s="196"/>
      <c r="V221" s="196"/>
      <c r="W221" s="193"/>
      <c r="X221" s="193"/>
      <c r="Y221" s="196"/>
    </row>
    <row r="222" spans="2:77">
      <c r="B222" s="1"/>
      <c r="C222" s="1"/>
      <c r="D222" s="1"/>
      <c r="E222" s="161"/>
      <c r="F222" s="161"/>
      <c r="G222" s="163"/>
      <c r="H222" s="166"/>
      <c r="I222" s="227"/>
      <c r="J222" s="227"/>
      <c r="K222" s="227"/>
      <c r="L222" s="245"/>
      <c r="M222" s="196"/>
      <c r="N222" s="196"/>
      <c r="O222" s="196"/>
      <c r="P222" s="232"/>
      <c r="Q222" s="196"/>
      <c r="R222" s="196"/>
      <c r="S222" s="252"/>
      <c r="T222" s="238"/>
      <c r="U222" s="196"/>
      <c r="V222" s="196"/>
      <c r="W222" s="193"/>
      <c r="X222" s="193"/>
      <c r="Y222" s="196"/>
    </row>
    <row r="223" spans="2:77" ht="325.89999999999998" customHeight="1" thickBot="1">
      <c r="B223" s="1"/>
      <c r="C223" s="1"/>
      <c r="D223" s="1"/>
      <c r="E223" s="161"/>
      <c r="F223" s="222"/>
      <c r="G223" s="164"/>
      <c r="H223" s="167"/>
      <c r="I223" s="228"/>
      <c r="J223" s="228"/>
      <c r="K223" s="228"/>
      <c r="L223" s="246"/>
      <c r="M223" s="197"/>
      <c r="N223" s="197"/>
      <c r="O223" s="197"/>
      <c r="P223" s="233"/>
      <c r="Q223" s="197"/>
      <c r="R223" s="197"/>
      <c r="S223" s="253"/>
      <c r="T223" s="239"/>
      <c r="U223" s="197"/>
      <c r="V223" s="197"/>
      <c r="W223" s="194"/>
      <c r="X223" s="194"/>
      <c r="Y223" s="197"/>
    </row>
    <row r="224" spans="2:77" ht="13.9" customHeight="1">
      <c r="B224" s="1"/>
      <c r="C224" s="1"/>
      <c r="D224" s="1"/>
      <c r="E224" s="161"/>
      <c r="F224" s="160" t="s">
        <v>377</v>
      </c>
      <c r="G224" s="264">
        <v>42</v>
      </c>
      <c r="H224" s="267" t="s">
        <v>378</v>
      </c>
      <c r="I224" s="267" t="s">
        <v>379</v>
      </c>
      <c r="J224" s="267" t="s">
        <v>380</v>
      </c>
      <c r="K224" s="267" t="s">
        <v>381</v>
      </c>
      <c r="L224" s="267" t="s">
        <v>382</v>
      </c>
      <c r="M224" s="299" t="s">
        <v>383</v>
      </c>
      <c r="N224" s="437"/>
      <c r="O224" s="288">
        <v>0.25</v>
      </c>
      <c r="P224" s="288">
        <v>0.25</v>
      </c>
      <c r="Q224" s="299" t="s">
        <v>384</v>
      </c>
      <c r="R224" s="288">
        <v>0.25</v>
      </c>
      <c r="S224" s="288">
        <f>+R224+P224</f>
        <v>0.5</v>
      </c>
      <c r="T224" s="299" t="s">
        <v>385</v>
      </c>
      <c r="U224" s="288">
        <v>0.25</v>
      </c>
      <c r="V224" s="288">
        <f>+S224+U224</f>
        <v>0.75</v>
      </c>
      <c r="W224" s="434" t="s">
        <v>574</v>
      </c>
      <c r="X224" s="288">
        <v>0.25</v>
      </c>
      <c r="Y224" s="288">
        <v>1</v>
      </c>
    </row>
    <row r="225" spans="2:25">
      <c r="B225" s="1"/>
      <c r="C225" s="1"/>
      <c r="D225" s="1"/>
      <c r="E225" s="161"/>
      <c r="F225" s="161"/>
      <c r="G225" s="265"/>
      <c r="H225" s="268"/>
      <c r="I225" s="268"/>
      <c r="J225" s="270"/>
      <c r="K225" s="268"/>
      <c r="L225" s="268"/>
      <c r="M225" s="300"/>
      <c r="N225" s="293"/>
      <c r="O225" s="289"/>
      <c r="P225" s="289"/>
      <c r="Q225" s="289"/>
      <c r="R225" s="289"/>
      <c r="S225" s="289"/>
      <c r="T225" s="289"/>
      <c r="U225" s="289"/>
      <c r="V225" s="289"/>
      <c r="W225" s="435"/>
      <c r="X225" s="289"/>
      <c r="Y225" s="289"/>
    </row>
    <row r="226" spans="2:25" ht="159" customHeight="1" thickBot="1">
      <c r="B226" s="1"/>
      <c r="C226" s="1"/>
      <c r="D226" s="1"/>
      <c r="E226" s="161"/>
      <c r="F226" s="161"/>
      <c r="G226" s="266"/>
      <c r="H226" s="269"/>
      <c r="I226" s="269"/>
      <c r="J226" s="271"/>
      <c r="K226" s="269"/>
      <c r="L226" s="269"/>
      <c r="M226" s="301"/>
      <c r="N226" s="294"/>
      <c r="O226" s="290"/>
      <c r="P226" s="290"/>
      <c r="Q226" s="290"/>
      <c r="R226" s="290"/>
      <c r="S226" s="290"/>
      <c r="T226" s="290"/>
      <c r="U226" s="290"/>
      <c r="V226" s="290"/>
      <c r="W226" s="436"/>
      <c r="X226" s="290"/>
      <c r="Y226" s="290"/>
    </row>
    <row r="227" spans="2:25" ht="13.9" customHeight="1">
      <c r="B227" s="1"/>
      <c r="C227" s="1"/>
      <c r="D227" s="1"/>
      <c r="E227" s="161"/>
      <c r="F227" s="161"/>
      <c r="G227" s="264">
        <v>43</v>
      </c>
      <c r="H227" s="267" t="s">
        <v>386</v>
      </c>
      <c r="I227" s="267" t="s">
        <v>387</v>
      </c>
      <c r="J227" s="267" t="s">
        <v>388</v>
      </c>
      <c r="K227" s="267" t="s">
        <v>389</v>
      </c>
      <c r="L227" s="267" t="s">
        <v>390</v>
      </c>
      <c r="M227" s="299" t="s">
        <v>383</v>
      </c>
      <c r="N227" s="291" t="s">
        <v>391</v>
      </c>
      <c r="O227" s="288">
        <v>0.25</v>
      </c>
      <c r="P227" s="288">
        <v>0.245</v>
      </c>
      <c r="Q227" s="299" t="s">
        <v>392</v>
      </c>
      <c r="R227" s="288">
        <v>0.25</v>
      </c>
      <c r="S227" s="288">
        <v>0.5</v>
      </c>
      <c r="T227" s="299" t="s">
        <v>393</v>
      </c>
      <c r="U227" s="288">
        <v>0.2</v>
      </c>
      <c r="V227" s="288">
        <f>+S227+U227</f>
        <v>0.7</v>
      </c>
      <c r="W227" s="319" t="s">
        <v>575</v>
      </c>
      <c r="X227" s="288">
        <v>0.3</v>
      </c>
      <c r="Y227" s="288">
        <v>1</v>
      </c>
    </row>
    <row r="228" spans="2:25">
      <c r="B228" s="1"/>
      <c r="C228" s="1"/>
      <c r="D228" s="1"/>
      <c r="E228" s="161"/>
      <c r="F228" s="161"/>
      <c r="G228" s="265"/>
      <c r="H228" s="268"/>
      <c r="I228" s="268"/>
      <c r="J228" s="270"/>
      <c r="K228" s="268"/>
      <c r="L228" s="268"/>
      <c r="M228" s="300"/>
      <c r="N228" s="300"/>
      <c r="O228" s="289"/>
      <c r="P228" s="289"/>
      <c r="Q228" s="289"/>
      <c r="R228" s="289"/>
      <c r="S228" s="289"/>
      <c r="T228" s="300"/>
      <c r="U228" s="328"/>
      <c r="V228" s="328"/>
      <c r="W228" s="320"/>
      <c r="X228" s="289"/>
      <c r="Y228" s="289"/>
    </row>
    <row r="229" spans="2:25">
      <c r="B229" s="1"/>
      <c r="C229" s="1"/>
      <c r="D229" s="1"/>
      <c r="E229" s="161"/>
      <c r="F229" s="161"/>
      <c r="G229" s="265"/>
      <c r="H229" s="268"/>
      <c r="I229" s="268"/>
      <c r="J229" s="270"/>
      <c r="K229" s="268"/>
      <c r="L229" s="268"/>
      <c r="M229" s="300"/>
      <c r="N229" s="300"/>
      <c r="O229" s="289"/>
      <c r="P229" s="289"/>
      <c r="Q229" s="289"/>
      <c r="R229" s="289"/>
      <c r="S229" s="289"/>
      <c r="T229" s="300"/>
      <c r="U229" s="328"/>
      <c r="V229" s="328"/>
      <c r="W229" s="320"/>
      <c r="X229" s="289"/>
      <c r="Y229" s="289"/>
    </row>
    <row r="230" spans="2:25" ht="13.9" customHeight="1">
      <c r="B230" s="1"/>
      <c r="C230" s="1"/>
      <c r="D230" s="1"/>
      <c r="E230" s="161"/>
      <c r="F230" s="161"/>
      <c r="G230" s="265"/>
      <c r="H230" s="268"/>
      <c r="I230" s="268"/>
      <c r="J230" s="270"/>
      <c r="K230" s="268"/>
      <c r="L230" s="268"/>
      <c r="M230" s="300"/>
      <c r="N230" s="300"/>
      <c r="O230" s="289"/>
      <c r="P230" s="289"/>
      <c r="Q230" s="289"/>
      <c r="R230" s="289"/>
      <c r="S230" s="289"/>
      <c r="T230" s="300"/>
      <c r="U230" s="328"/>
      <c r="V230" s="328"/>
      <c r="W230" s="320"/>
      <c r="X230" s="289"/>
      <c r="Y230" s="289"/>
    </row>
    <row r="231" spans="2:25">
      <c r="B231" s="1"/>
      <c r="C231" s="1"/>
      <c r="D231" s="1"/>
      <c r="E231" s="161"/>
      <c r="F231" s="161"/>
      <c r="G231" s="265"/>
      <c r="H231" s="268"/>
      <c r="I231" s="268"/>
      <c r="J231" s="270"/>
      <c r="K231" s="268"/>
      <c r="L231" s="268"/>
      <c r="M231" s="300"/>
      <c r="N231" s="300"/>
      <c r="O231" s="289"/>
      <c r="P231" s="289"/>
      <c r="Q231" s="289"/>
      <c r="R231" s="289"/>
      <c r="S231" s="289"/>
      <c r="T231" s="300"/>
      <c r="U231" s="328"/>
      <c r="V231" s="328"/>
      <c r="W231" s="320"/>
      <c r="X231" s="289"/>
      <c r="Y231" s="289"/>
    </row>
    <row r="232" spans="2:25">
      <c r="B232" s="1"/>
      <c r="C232" s="1"/>
      <c r="D232" s="1"/>
      <c r="E232" s="161"/>
      <c r="F232" s="161"/>
      <c r="G232" s="265"/>
      <c r="H232" s="268"/>
      <c r="I232" s="268"/>
      <c r="J232" s="270"/>
      <c r="K232" s="268"/>
      <c r="L232" s="268"/>
      <c r="M232" s="300"/>
      <c r="N232" s="300"/>
      <c r="O232" s="289"/>
      <c r="P232" s="289"/>
      <c r="Q232" s="289"/>
      <c r="R232" s="289"/>
      <c r="S232" s="289"/>
      <c r="T232" s="300"/>
      <c r="U232" s="328"/>
      <c r="V232" s="328"/>
      <c r="W232" s="320"/>
      <c r="X232" s="289"/>
      <c r="Y232" s="289"/>
    </row>
    <row r="233" spans="2:25" ht="13.9" customHeight="1">
      <c r="B233" s="1"/>
      <c r="C233" s="1"/>
      <c r="D233" s="1"/>
      <c r="E233" s="161"/>
      <c r="F233" s="161"/>
      <c r="G233" s="265"/>
      <c r="H233" s="268"/>
      <c r="I233" s="268"/>
      <c r="J233" s="270"/>
      <c r="K233" s="268"/>
      <c r="L233" s="268"/>
      <c r="M233" s="300"/>
      <c r="N233" s="300"/>
      <c r="O233" s="289"/>
      <c r="P233" s="289"/>
      <c r="Q233" s="289"/>
      <c r="R233" s="289"/>
      <c r="S233" s="289"/>
      <c r="T233" s="300"/>
      <c r="U233" s="328"/>
      <c r="V233" s="328"/>
      <c r="W233" s="320"/>
      <c r="X233" s="289"/>
      <c r="Y233" s="289"/>
    </row>
    <row r="234" spans="2:25">
      <c r="B234" s="1"/>
      <c r="C234" s="1"/>
      <c r="D234" s="1"/>
      <c r="E234" s="161"/>
      <c r="F234" s="161"/>
      <c r="G234" s="265"/>
      <c r="H234" s="268"/>
      <c r="I234" s="268"/>
      <c r="J234" s="270"/>
      <c r="K234" s="268"/>
      <c r="L234" s="268"/>
      <c r="M234" s="300"/>
      <c r="N234" s="300"/>
      <c r="O234" s="289"/>
      <c r="P234" s="289"/>
      <c r="Q234" s="289"/>
      <c r="R234" s="289"/>
      <c r="S234" s="289"/>
      <c r="T234" s="300"/>
      <c r="U234" s="328"/>
      <c r="V234" s="328"/>
      <c r="W234" s="320"/>
      <c r="X234" s="289"/>
      <c r="Y234" s="289"/>
    </row>
    <row r="235" spans="2:25" ht="291" customHeight="1" thickBot="1">
      <c r="B235" s="1"/>
      <c r="C235" s="1"/>
      <c r="D235" s="1"/>
      <c r="E235" s="161"/>
      <c r="F235" s="161"/>
      <c r="G235" s="266"/>
      <c r="H235" s="269"/>
      <c r="I235" s="269"/>
      <c r="J235" s="271"/>
      <c r="K235" s="269"/>
      <c r="L235" s="269"/>
      <c r="M235" s="301"/>
      <c r="N235" s="301"/>
      <c r="O235" s="290"/>
      <c r="P235" s="290"/>
      <c r="Q235" s="290"/>
      <c r="R235" s="290"/>
      <c r="S235" s="290"/>
      <c r="T235" s="301"/>
      <c r="U235" s="329"/>
      <c r="V235" s="329"/>
      <c r="W235" s="321"/>
      <c r="X235" s="290"/>
      <c r="Y235" s="290"/>
    </row>
    <row r="236" spans="2:25" ht="13.9" customHeight="1">
      <c r="B236" s="1"/>
      <c r="C236" s="1"/>
      <c r="D236" s="1"/>
      <c r="E236" s="161"/>
      <c r="F236" s="161"/>
      <c r="G236" s="264">
        <v>44</v>
      </c>
      <c r="H236" s="267" t="s">
        <v>394</v>
      </c>
      <c r="I236" s="267" t="s">
        <v>395</v>
      </c>
      <c r="J236" s="267" t="s">
        <v>396</v>
      </c>
      <c r="K236" s="267" t="s">
        <v>397</v>
      </c>
      <c r="L236" s="267" t="s">
        <v>398</v>
      </c>
      <c r="M236" s="299" t="s">
        <v>383</v>
      </c>
      <c r="N236" s="299" t="s">
        <v>399</v>
      </c>
      <c r="O236" s="288">
        <v>0.25</v>
      </c>
      <c r="P236" s="288">
        <v>0.25</v>
      </c>
      <c r="Q236" s="319" t="s">
        <v>400</v>
      </c>
      <c r="R236" s="288">
        <v>0.21</v>
      </c>
      <c r="S236" s="288">
        <f>+R236+P236</f>
        <v>0.45999999999999996</v>
      </c>
      <c r="T236" s="319" t="s">
        <v>401</v>
      </c>
      <c r="U236" s="288">
        <v>0.28999999999999998</v>
      </c>
      <c r="V236" s="288">
        <v>0.75</v>
      </c>
      <c r="W236" s="319" t="s">
        <v>576</v>
      </c>
      <c r="X236" s="288">
        <v>0.25</v>
      </c>
      <c r="Y236" s="288">
        <v>1</v>
      </c>
    </row>
    <row r="237" spans="2:25">
      <c r="B237" s="1"/>
      <c r="C237" s="1"/>
      <c r="D237" s="1"/>
      <c r="E237" s="161"/>
      <c r="F237" s="161"/>
      <c r="G237" s="265"/>
      <c r="H237" s="268"/>
      <c r="I237" s="268"/>
      <c r="J237" s="270"/>
      <c r="K237" s="268"/>
      <c r="L237" s="268"/>
      <c r="M237" s="300"/>
      <c r="N237" s="289"/>
      <c r="O237" s="289"/>
      <c r="P237" s="289"/>
      <c r="Q237" s="438"/>
      <c r="R237" s="328"/>
      <c r="S237" s="289"/>
      <c r="T237" s="438"/>
      <c r="U237" s="289"/>
      <c r="V237" s="289"/>
      <c r="W237" s="320"/>
      <c r="X237" s="289"/>
      <c r="Y237" s="289"/>
    </row>
    <row r="238" spans="2:25">
      <c r="B238" s="1"/>
      <c r="C238" s="1"/>
      <c r="D238" s="1"/>
      <c r="E238" s="161"/>
      <c r="F238" s="161"/>
      <c r="G238" s="265"/>
      <c r="H238" s="268"/>
      <c r="I238" s="268"/>
      <c r="J238" s="270"/>
      <c r="K238" s="268"/>
      <c r="L238" s="268"/>
      <c r="M238" s="300"/>
      <c r="N238" s="289"/>
      <c r="O238" s="289"/>
      <c r="P238" s="289"/>
      <c r="Q238" s="438"/>
      <c r="R238" s="328"/>
      <c r="S238" s="289"/>
      <c r="T238" s="438"/>
      <c r="U238" s="289"/>
      <c r="V238" s="289"/>
      <c r="W238" s="320"/>
      <c r="X238" s="289"/>
      <c r="Y238" s="289"/>
    </row>
    <row r="239" spans="2:25">
      <c r="B239" s="1"/>
      <c r="C239" s="1"/>
      <c r="D239" s="1"/>
      <c r="E239" s="161"/>
      <c r="F239" s="161"/>
      <c r="G239" s="265"/>
      <c r="H239" s="268"/>
      <c r="I239" s="268"/>
      <c r="J239" s="270"/>
      <c r="K239" s="268"/>
      <c r="L239" s="268"/>
      <c r="M239" s="300"/>
      <c r="N239" s="289"/>
      <c r="O239" s="289"/>
      <c r="P239" s="289"/>
      <c r="Q239" s="438"/>
      <c r="R239" s="328"/>
      <c r="S239" s="289"/>
      <c r="T239" s="438"/>
      <c r="U239" s="289"/>
      <c r="V239" s="289"/>
      <c r="W239" s="320"/>
      <c r="X239" s="289"/>
      <c r="Y239" s="289"/>
    </row>
    <row r="240" spans="2:25">
      <c r="B240" s="1"/>
      <c r="C240" s="1"/>
      <c r="D240" s="1"/>
      <c r="E240" s="161"/>
      <c r="F240" s="161"/>
      <c r="G240" s="265"/>
      <c r="H240" s="268"/>
      <c r="I240" s="268"/>
      <c r="J240" s="270"/>
      <c r="K240" s="268"/>
      <c r="L240" s="268"/>
      <c r="M240" s="300"/>
      <c r="N240" s="289"/>
      <c r="O240" s="289"/>
      <c r="P240" s="289"/>
      <c r="Q240" s="438"/>
      <c r="R240" s="328"/>
      <c r="S240" s="289"/>
      <c r="T240" s="438"/>
      <c r="U240" s="289"/>
      <c r="V240" s="289"/>
      <c r="W240" s="320"/>
      <c r="X240" s="289"/>
      <c r="Y240" s="289"/>
    </row>
    <row r="241" spans="2:26">
      <c r="B241" s="1"/>
      <c r="C241" s="1"/>
      <c r="D241" s="1"/>
      <c r="E241" s="161"/>
      <c r="F241" s="161"/>
      <c r="G241" s="265"/>
      <c r="H241" s="268"/>
      <c r="I241" s="268"/>
      <c r="J241" s="270"/>
      <c r="K241" s="268"/>
      <c r="L241" s="268"/>
      <c r="M241" s="300"/>
      <c r="N241" s="289"/>
      <c r="O241" s="289"/>
      <c r="P241" s="289"/>
      <c r="Q241" s="438"/>
      <c r="R241" s="328"/>
      <c r="S241" s="289"/>
      <c r="T241" s="438"/>
      <c r="U241" s="289"/>
      <c r="V241" s="289"/>
      <c r="W241" s="320"/>
      <c r="X241" s="289"/>
      <c r="Y241" s="289"/>
    </row>
    <row r="242" spans="2:26">
      <c r="B242" s="1"/>
      <c r="C242" s="1"/>
      <c r="D242" s="1"/>
      <c r="E242" s="161"/>
      <c r="F242" s="161"/>
      <c r="G242" s="265"/>
      <c r="H242" s="268"/>
      <c r="I242" s="268"/>
      <c r="J242" s="270"/>
      <c r="K242" s="268"/>
      <c r="L242" s="268"/>
      <c r="M242" s="300"/>
      <c r="N242" s="289"/>
      <c r="O242" s="289"/>
      <c r="P242" s="289"/>
      <c r="Q242" s="438"/>
      <c r="R242" s="328"/>
      <c r="S242" s="289"/>
      <c r="T242" s="438"/>
      <c r="U242" s="289"/>
      <c r="V242" s="289"/>
      <c r="W242" s="320"/>
      <c r="X242" s="289"/>
      <c r="Y242" s="289"/>
    </row>
    <row r="243" spans="2:26" ht="13.9" customHeight="1">
      <c r="B243" s="1"/>
      <c r="C243" s="1"/>
      <c r="D243" s="1"/>
      <c r="E243" s="161"/>
      <c r="F243" s="161"/>
      <c r="G243" s="265"/>
      <c r="H243" s="268"/>
      <c r="I243" s="268"/>
      <c r="J243" s="270"/>
      <c r="K243" s="268"/>
      <c r="L243" s="268"/>
      <c r="M243" s="300"/>
      <c r="N243" s="289"/>
      <c r="O243" s="289"/>
      <c r="P243" s="289"/>
      <c r="Q243" s="438"/>
      <c r="R243" s="328"/>
      <c r="S243" s="289"/>
      <c r="T243" s="438"/>
      <c r="U243" s="289"/>
      <c r="V243" s="289"/>
      <c r="W243" s="320"/>
      <c r="X243" s="289"/>
      <c r="Y243" s="289"/>
    </row>
    <row r="244" spans="2:26" ht="13.9" customHeight="1">
      <c r="B244" s="1"/>
      <c r="C244" s="1"/>
      <c r="D244" s="1"/>
      <c r="E244" s="161"/>
      <c r="F244" s="161"/>
      <c r="G244" s="265"/>
      <c r="H244" s="268"/>
      <c r="I244" s="268"/>
      <c r="J244" s="270"/>
      <c r="K244" s="268"/>
      <c r="L244" s="268"/>
      <c r="M244" s="300"/>
      <c r="N244" s="289"/>
      <c r="O244" s="289"/>
      <c r="P244" s="289"/>
      <c r="Q244" s="438"/>
      <c r="R244" s="328"/>
      <c r="S244" s="289"/>
      <c r="T244" s="438"/>
      <c r="U244" s="289"/>
      <c r="V244" s="289"/>
      <c r="W244" s="320"/>
      <c r="X244" s="289"/>
      <c r="Y244" s="289"/>
    </row>
    <row r="245" spans="2:26" ht="13.9" customHeight="1">
      <c r="B245" s="1"/>
      <c r="C245" s="1"/>
      <c r="D245" s="1"/>
      <c r="E245" s="161"/>
      <c r="F245" s="161"/>
      <c r="G245" s="265"/>
      <c r="H245" s="268"/>
      <c r="I245" s="268"/>
      <c r="J245" s="270"/>
      <c r="K245" s="268"/>
      <c r="L245" s="268"/>
      <c r="M245" s="300"/>
      <c r="N245" s="289"/>
      <c r="O245" s="289"/>
      <c r="P245" s="289"/>
      <c r="Q245" s="438"/>
      <c r="R245" s="328"/>
      <c r="S245" s="289"/>
      <c r="T245" s="438"/>
      <c r="U245" s="289"/>
      <c r="V245" s="289"/>
      <c r="W245" s="320"/>
      <c r="X245" s="289"/>
      <c r="Y245" s="289"/>
    </row>
    <row r="246" spans="2:26" ht="13.9" customHeight="1">
      <c r="B246" s="1"/>
      <c r="C246" s="1"/>
      <c r="D246" s="1"/>
      <c r="E246" s="161"/>
      <c r="F246" s="161"/>
      <c r="G246" s="265"/>
      <c r="H246" s="268"/>
      <c r="I246" s="268"/>
      <c r="J246" s="270"/>
      <c r="K246" s="268"/>
      <c r="L246" s="268"/>
      <c r="M246" s="300"/>
      <c r="N246" s="289"/>
      <c r="O246" s="289"/>
      <c r="P246" s="289"/>
      <c r="Q246" s="438"/>
      <c r="R246" s="328"/>
      <c r="S246" s="289"/>
      <c r="T246" s="438"/>
      <c r="U246" s="289"/>
      <c r="V246" s="289"/>
      <c r="W246" s="320"/>
      <c r="X246" s="289"/>
      <c r="Y246" s="289"/>
    </row>
    <row r="247" spans="2:26">
      <c r="B247" s="1"/>
      <c r="C247" s="1"/>
      <c r="D247" s="1"/>
      <c r="E247" s="161"/>
      <c r="F247" s="161"/>
      <c r="G247" s="265"/>
      <c r="H247" s="268"/>
      <c r="I247" s="268"/>
      <c r="J247" s="270"/>
      <c r="K247" s="268"/>
      <c r="L247" s="268"/>
      <c r="M247" s="300"/>
      <c r="N247" s="289"/>
      <c r="O247" s="289"/>
      <c r="P247" s="289"/>
      <c r="Q247" s="438"/>
      <c r="R247" s="328"/>
      <c r="S247" s="289"/>
      <c r="T247" s="438"/>
      <c r="U247" s="289"/>
      <c r="V247" s="289"/>
      <c r="W247" s="320"/>
      <c r="X247" s="289"/>
      <c r="Y247" s="289"/>
    </row>
    <row r="248" spans="2:26">
      <c r="B248" s="1"/>
      <c r="C248" s="1"/>
      <c r="D248" s="1"/>
      <c r="E248" s="161"/>
      <c r="F248" s="161"/>
      <c r="G248" s="265"/>
      <c r="H248" s="268"/>
      <c r="I248" s="268"/>
      <c r="J248" s="270"/>
      <c r="K248" s="268"/>
      <c r="L248" s="268"/>
      <c r="M248" s="300"/>
      <c r="N248" s="289"/>
      <c r="O248" s="289"/>
      <c r="P248" s="289"/>
      <c r="Q248" s="438"/>
      <c r="R248" s="328"/>
      <c r="S248" s="289"/>
      <c r="T248" s="438"/>
      <c r="U248" s="289"/>
      <c r="V248" s="289"/>
      <c r="W248" s="320"/>
      <c r="X248" s="289"/>
      <c r="Y248" s="289"/>
    </row>
    <row r="249" spans="2:26" ht="236.45" customHeight="1" thickBot="1">
      <c r="B249" s="1"/>
      <c r="C249" s="1"/>
      <c r="D249" s="1"/>
      <c r="E249" s="161"/>
      <c r="F249" s="161"/>
      <c r="G249" s="266"/>
      <c r="H249" s="269"/>
      <c r="I249" s="269"/>
      <c r="J249" s="271"/>
      <c r="K249" s="269"/>
      <c r="L249" s="269"/>
      <c r="M249" s="301"/>
      <c r="N249" s="290"/>
      <c r="O249" s="290"/>
      <c r="P249" s="290"/>
      <c r="Q249" s="439"/>
      <c r="R249" s="329"/>
      <c r="S249" s="290"/>
      <c r="T249" s="439"/>
      <c r="U249" s="290"/>
      <c r="V249" s="290"/>
      <c r="W249" s="321"/>
      <c r="X249" s="290"/>
      <c r="Y249" s="290"/>
    </row>
    <row r="250" spans="2:26">
      <c r="B250" s="1"/>
      <c r="C250" s="1"/>
      <c r="D250" s="1"/>
      <c r="E250" s="161"/>
      <c r="F250" s="161"/>
      <c r="G250" s="264">
        <v>45</v>
      </c>
      <c r="H250" s="267" t="s">
        <v>402</v>
      </c>
      <c r="I250" s="267" t="s">
        <v>403</v>
      </c>
      <c r="J250" s="267" t="s">
        <v>404</v>
      </c>
      <c r="K250" s="267" t="s">
        <v>405</v>
      </c>
      <c r="L250" s="267" t="s">
        <v>406</v>
      </c>
      <c r="M250" s="299" t="s">
        <v>383</v>
      </c>
      <c r="N250" s="299" t="s">
        <v>407</v>
      </c>
      <c r="O250" s="288">
        <v>0.1</v>
      </c>
      <c r="P250" s="288">
        <v>0.1</v>
      </c>
      <c r="Q250" s="299" t="s">
        <v>408</v>
      </c>
      <c r="R250" s="288">
        <v>0.35</v>
      </c>
      <c r="S250" s="288">
        <f>+R250+P250</f>
        <v>0.44999999999999996</v>
      </c>
      <c r="T250" s="299" t="s">
        <v>409</v>
      </c>
      <c r="U250" s="288">
        <v>0.25</v>
      </c>
      <c r="V250" s="288">
        <f>+S250+U250</f>
        <v>0.7</v>
      </c>
      <c r="W250" s="319" t="s">
        <v>577</v>
      </c>
      <c r="X250" s="288">
        <v>0.3</v>
      </c>
      <c r="Y250" s="288">
        <v>1</v>
      </c>
      <c r="Z250" s="1"/>
    </row>
    <row r="251" spans="2:26">
      <c r="B251" s="1"/>
      <c r="C251" s="1"/>
      <c r="D251" s="1"/>
      <c r="E251" s="161"/>
      <c r="F251" s="161"/>
      <c r="G251" s="265"/>
      <c r="H251" s="268"/>
      <c r="I251" s="268"/>
      <c r="J251" s="270"/>
      <c r="K251" s="268"/>
      <c r="L251" s="268"/>
      <c r="M251" s="300"/>
      <c r="N251" s="289"/>
      <c r="O251" s="289"/>
      <c r="P251" s="289"/>
      <c r="Q251" s="289"/>
      <c r="R251" s="289"/>
      <c r="S251" s="289"/>
      <c r="T251" s="289"/>
      <c r="U251" s="289"/>
      <c r="V251" s="289"/>
      <c r="W251" s="320"/>
      <c r="X251" s="289"/>
      <c r="Y251" s="289"/>
      <c r="Z251" s="1"/>
    </row>
    <row r="252" spans="2:26" ht="355.15" customHeight="1" thickBot="1">
      <c r="B252" s="1"/>
      <c r="C252" s="1"/>
      <c r="D252" s="1"/>
      <c r="E252" s="161"/>
      <c r="F252" s="161"/>
      <c r="G252" s="266"/>
      <c r="H252" s="269"/>
      <c r="I252" s="269"/>
      <c r="J252" s="271"/>
      <c r="K252" s="269"/>
      <c r="L252" s="269"/>
      <c r="M252" s="301"/>
      <c r="N252" s="290"/>
      <c r="O252" s="290"/>
      <c r="P252" s="290"/>
      <c r="Q252" s="290"/>
      <c r="R252" s="290"/>
      <c r="S252" s="290"/>
      <c r="T252" s="290"/>
      <c r="U252" s="290"/>
      <c r="V252" s="290"/>
      <c r="W252" s="321"/>
      <c r="X252" s="290"/>
      <c r="Y252" s="290"/>
      <c r="Z252" s="1"/>
    </row>
    <row r="253" spans="2:26">
      <c r="B253" s="1"/>
      <c r="C253" s="1"/>
      <c r="D253" s="1"/>
      <c r="E253" s="161"/>
      <c r="F253" s="161"/>
      <c r="G253" s="162">
        <v>46</v>
      </c>
      <c r="H253" s="440" t="s">
        <v>410</v>
      </c>
      <c r="I253" s="440" t="s">
        <v>411</v>
      </c>
      <c r="J253" s="440" t="s">
        <v>412</v>
      </c>
      <c r="K253" s="440" t="s">
        <v>413</v>
      </c>
      <c r="L253" s="440" t="s">
        <v>414</v>
      </c>
      <c r="M253" s="451" t="s">
        <v>383</v>
      </c>
      <c r="N253" s="458"/>
      <c r="O253" s="452">
        <v>0.12</v>
      </c>
      <c r="P253" s="452">
        <v>0.12</v>
      </c>
      <c r="Q253" s="461" t="s">
        <v>415</v>
      </c>
      <c r="R253" s="448">
        <v>0.43</v>
      </c>
      <c r="S253" s="448">
        <f>+P253+R253</f>
        <v>0.55000000000000004</v>
      </c>
      <c r="T253" s="451" t="s">
        <v>416</v>
      </c>
      <c r="U253" s="452">
        <v>0.2</v>
      </c>
      <c r="V253" s="452">
        <f>+S253+U253</f>
        <v>0.75</v>
      </c>
      <c r="W253" s="453" t="s">
        <v>578</v>
      </c>
      <c r="X253" s="445">
        <v>0.21659999999999999</v>
      </c>
      <c r="Y253" s="445">
        <v>0.91659999999999997</v>
      </c>
      <c r="Z253" s="1"/>
    </row>
    <row r="254" spans="2:26">
      <c r="B254" s="1"/>
      <c r="C254" s="1"/>
      <c r="D254" s="1"/>
      <c r="E254" s="161"/>
      <c r="F254" s="161"/>
      <c r="G254" s="163"/>
      <c r="H254" s="441"/>
      <c r="I254" s="441"/>
      <c r="J254" s="443"/>
      <c r="K254" s="441"/>
      <c r="L254" s="441"/>
      <c r="M254" s="456"/>
      <c r="N254" s="459"/>
      <c r="O254" s="446"/>
      <c r="P254" s="446"/>
      <c r="Q254" s="449"/>
      <c r="R254" s="449"/>
      <c r="S254" s="449"/>
      <c r="T254" s="446"/>
      <c r="U254" s="446"/>
      <c r="V254" s="446"/>
      <c r="W254" s="454"/>
      <c r="X254" s="446"/>
      <c r="Y254" s="446"/>
      <c r="Z254" s="1"/>
    </row>
    <row r="255" spans="2:26">
      <c r="B255" s="1"/>
      <c r="C255" s="1"/>
      <c r="D255" s="1"/>
      <c r="E255" s="161"/>
      <c r="F255" s="161"/>
      <c r="G255" s="163"/>
      <c r="H255" s="441"/>
      <c r="I255" s="441"/>
      <c r="J255" s="443"/>
      <c r="K255" s="441"/>
      <c r="L255" s="441"/>
      <c r="M255" s="456"/>
      <c r="N255" s="459"/>
      <c r="O255" s="446"/>
      <c r="P255" s="446"/>
      <c r="Q255" s="449"/>
      <c r="R255" s="449"/>
      <c r="S255" s="449"/>
      <c r="T255" s="446"/>
      <c r="U255" s="446"/>
      <c r="V255" s="446"/>
      <c r="W255" s="454"/>
      <c r="X255" s="446"/>
      <c r="Y255" s="446"/>
      <c r="Z255" s="1"/>
    </row>
    <row r="256" spans="2:26">
      <c r="B256" s="1"/>
      <c r="C256" s="1"/>
      <c r="D256" s="1"/>
      <c r="E256" s="161"/>
      <c r="F256" s="161"/>
      <c r="G256" s="163"/>
      <c r="H256" s="441"/>
      <c r="I256" s="441"/>
      <c r="J256" s="443"/>
      <c r="K256" s="441"/>
      <c r="L256" s="441"/>
      <c r="M256" s="456"/>
      <c r="N256" s="459"/>
      <c r="O256" s="446"/>
      <c r="P256" s="446"/>
      <c r="Q256" s="449"/>
      <c r="R256" s="449"/>
      <c r="S256" s="449"/>
      <c r="T256" s="446"/>
      <c r="U256" s="446"/>
      <c r="V256" s="446"/>
      <c r="W256" s="454"/>
      <c r="X256" s="446"/>
      <c r="Y256" s="446"/>
      <c r="Z256" s="1"/>
    </row>
    <row r="257" spans="2:26" ht="181.15" customHeight="1" thickBot="1">
      <c r="B257" s="1"/>
      <c r="C257" s="1"/>
      <c r="D257" s="1"/>
      <c r="E257" s="161"/>
      <c r="F257" s="161"/>
      <c r="G257" s="164"/>
      <c r="H257" s="441"/>
      <c r="I257" s="442"/>
      <c r="J257" s="444"/>
      <c r="K257" s="442"/>
      <c r="L257" s="442"/>
      <c r="M257" s="457"/>
      <c r="N257" s="460"/>
      <c r="O257" s="447"/>
      <c r="P257" s="447"/>
      <c r="Q257" s="450"/>
      <c r="R257" s="450"/>
      <c r="S257" s="450"/>
      <c r="T257" s="447"/>
      <c r="U257" s="447"/>
      <c r="V257" s="447"/>
      <c r="W257" s="455"/>
      <c r="X257" s="447"/>
      <c r="Y257" s="447"/>
      <c r="Z257" s="1"/>
    </row>
    <row r="258" spans="2:26" ht="14.45" customHeight="1">
      <c r="B258" s="1"/>
      <c r="C258" s="1"/>
      <c r="D258" s="1"/>
      <c r="E258" s="161"/>
      <c r="F258" s="161"/>
      <c r="G258" s="264">
        <v>47</v>
      </c>
      <c r="H258" s="267" t="s">
        <v>417</v>
      </c>
      <c r="I258" s="267" t="s">
        <v>418</v>
      </c>
      <c r="J258" s="267" t="s">
        <v>419</v>
      </c>
      <c r="K258" s="267" t="s">
        <v>420</v>
      </c>
      <c r="L258" s="426" t="s">
        <v>421</v>
      </c>
      <c r="M258" s="299" t="s">
        <v>383</v>
      </c>
      <c r="N258" s="299" t="s">
        <v>422</v>
      </c>
      <c r="O258" s="291">
        <v>0.25</v>
      </c>
      <c r="P258" s="288">
        <v>0.25</v>
      </c>
      <c r="Q258" s="319" t="s">
        <v>423</v>
      </c>
      <c r="R258" s="288">
        <v>0.25</v>
      </c>
      <c r="S258" s="288">
        <f>+R258+P258</f>
        <v>0.5</v>
      </c>
      <c r="T258" s="462" t="s">
        <v>424</v>
      </c>
      <c r="U258" s="423">
        <v>0.25</v>
      </c>
      <c r="V258" s="423">
        <v>0.75</v>
      </c>
      <c r="W258" s="319" t="s">
        <v>555</v>
      </c>
      <c r="X258" s="291">
        <v>0.25</v>
      </c>
      <c r="Y258" s="291">
        <v>1</v>
      </c>
      <c r="Z258" s="1"/>
    </row>
    <row r="259" spans="2:26">
      <c r="B259" s="1"/>
      <c r="C259" s="1"/>
      <c r="D259" s="1"/>
      <c r="E259" s="161"/>
      <c r="F259" s="161"/>
      <c r="G259" s="265"/>
      <c r="H259" s="268"/>
      <c r="I259" s="268"/>
      <c r="J259" s="270"/>
      <c r="K259" s="268"/>
      <c r="L259" s="427"/>
      <c r="M259" s="300"/>
      <c r="N259" s="300"/>
      <c r="O259" s="300"/>
      <c r="P259" s="289"/>
      <c r="Q259" s="320"/>
      <c r="R259" s="289"/>
      <c r="S259" s="289"/>
      <c r="T259" s="463"/>
      <c r="U259" s="424"/>
      <c r="V259" s="424"/>
      <c r="W259" s="320"/>
      <c r="X259" s="300"/>
      <c r="Y259" s="300"/>
      <c r="Z259" s="1"/>
    </row>
    <row r="260" spans="2:26">
      <c r="B260" s="1"/>
      <c r="C260" s="1"/>
      <c r="D260" s="1"/>
      <c r="E260" s="161"/>
      <c r="F260" s="161"/>
      <c r="G260" s="265"/>
      <c r="H260" s="268"/>
      <c r="I260" s="268"/>
      <c r="J260" s="270"/>
      <c r="K260" s="268"/>
      <c r="L260" s="427"/>
      <c r="M260" s="300"/>
      <c r="N260" s="300"/>
      <c r="O260" s="300"/>
      <c r="P260" s="289"/>
      <c r="Q260" s="320"/>
      <c r="R260" s="289"/>
      <c r="S260" s="289"/>
      <c r="T260" s="463"/>
      <c r="U260" s="424"/>
      <c r="V260" s="424"/>
      <c r="W260" s="320"/>
      <c r="X260" s="300"/>
      <c r="Y260" s="300"/>
      <c r="Z260" s="1"/>
    </row>
    <row r="261" spans="2:26">
      <c r="B261" s="1"/>
      <c r="C261" s="1"/>
      <c r="D261" s="1"/>
      <c r="E261" s="161"/>
      <c r="F261" s="161"/>
      <c r="G261" s="265"/>
      <c r="H261" s="268"/>
      <c r="I261" s="268"/>
      <c r="J261" s="270"/>
      <c r="K261" s="268"/>
      <c r="L261" s="427"/>
      <c r="M261" s="300"/>
      <c r="N261" s="300"/>
      <c r="O261" s="300"/>
      <c r="P261" s="289"/>
      <c r="Q261" s="320"/>
      <c r="R261" s="289"/>
      <c r="S261" s="289"/>
      <c r="T261" s="463"/>
      <c r="U261" s="424"/>
      <c r="V261" s="424"/>
      <c r="W261" s="320"/>
      <c r="X261" s="300"/>
      <c r="Y261" s="300"/>
      <c r="Z261" s="1"/>
    </row>
    <row r="262" spans="2:26">
      <c r="B262" s="1"/>
      <c r="C262" s="1"/>
      <c r="D262" s="1"/>
      <c r="E262" s="161"/>
      <c r="F262" s="161"/>
      <c r="G262" s="265"/>
      <c r="H262" s="268"/>
      <c r="I262" s="268"/>
      <c r="J262" s="270"/>
      <c r="K262" s="268"/>
      <c r="L262" s="427"/>
      <c r="M262" s="300"/>
      <c r="N262" s="300"/>
      <c r="O262" s="300"/>
      <c r="P262" s="289"/>
      <c r="Q262" s="320"/>
      <c r="R262" s="289"/>
      <c r="S262" s="289"/>
      <c r="T262" s="463"/>
      <c r="U262" s="424"/>
      <c r="V262" s="424"/>
      <c r="W262" s="320"/>
      <c r="X262" s="300"/>
      <c r="Y262" s="300"/>
      <c r="Z262" s="1"/>
    </row>
    <row r="263" spans="2:26">
      <c r="B263" s="1"/>
      <c r="C263" s="1"/>
      <c r="D263" s="1"/>
      <c r="E263" s="161"/>
      <c r="F263" s="161"/>
      <c r="G263" s="265"/>
      <c r="H263" s="268"/>
      <c r="I263" s="268"/>
      <c r="J263" s="270"/>
      <c r="K263" s="268"/>
      <c r="L263" s="427"/>
      <c r="M263" s="300"/>
      <c r="N263" s="300"/>
      <c r="O263" s="300"/>
      <c r="P263" s="289"/>
      <c r="Q263" s="320"/>
      <c r="R263" s="289"/>
      <c r="S263" s="289"/>
      <c r="T263" s="463"/>
      <c r="U263" s="424"/>
      <c r="V263" s="424"/>
      <c r="W263" s="320"/>
      <c r="X263" s="300"/>
      <c r="Y263" s="300"/>
      <c r="Z263" s="1"/>
    </row>
    <row r="264" spans="2:26">
      <c r="B264" s="1"/>
      <c r="C264" s="1"/>
      <c r="D264" s="1"/>
      <c r="E264" s="161"/>
      <c r="F264" s="161"/>
      <c r="G264" s="265"/>
      <c r="H264" s="268"/>
      <c r="I264" s="268"/>
      <c r="J264" s="270"/>
      <c r="K264" s="268"/>
      <c r="L264" s="427"/>
      <c r="M264" s="300"/>
      <c r="N264" s="300"/>
      <c r="O264" s="300"/>
      <c r="P264" s="289"/>
      <c r="Q264" s="320"/>
      <c r="R264" s="289"/>
      <c r="S264" s="289"/>
      <c r="T264" s="463"/>
      <c r="U264" s="424"/>
      <c r="V264" s="424"/>
      <c r="W264" s="320"/>
      <c r="X264" s="300"/>
      <c r="Y264" s="300"/>
      <c r="Z264" s="1"/>
    </row>
    <row r="265" spans="2:26">
      <c r="B265" s="1"/>
      <c r="C265" s="1"/>
      <c r="D265" s="1"/>
      <c r="E265" s="161"/>
      <c r="F265" s="161"/>
      <c r="G265" s="265"/>
      <c r="H265" s="268"/>
      <c r="I265" s="268"/>
      <c r="J265" s="270"/>
      <c r="K265" s="268"/>
      <c r="L265" s="427"/>
      <c r="M265" s="300"/>
      <c r="N265" s="300"/>
      <c r="O265" s="300"/>
      <c r="P265" s="289"/>
      <c r="Q265" s="320"/>
      <c r="R265" s="289"/>
      <c r="S265" s="289"/>
      <c r="T265" s="463"/>
      <c r="U265" s="424"/>
      <c r="V265" s="424"/>
      <c r="W265" s="320"/>
      <c r="X265" s="300"/>
      <c r="Y265" s="300"/>
      <c r="Z265" s="1"/>
    </row>
    <row r="266" spans="2:26" ht="168.6" customHeight="1" thickBot="1">
      <c r="B266" s="1"/>
      <c r="C266" s="1"/>
      <c r="D266" s="1"/>
      <c r="E266" s="161"/>
      <c r="F266" s="222"/>
      <c r="G266" s="266"/>
      <c r="H266" s="269"/>
      <c r="I266" s="269"/>
      <c r="J266" s="271"/>
      <c r="K266" s="269"/>
      <c r="L266" s="428"/>
      <c r="M266" s="301"/>
      <c r="N266" s="301"/>
      <c r="O266" s="301"/>
      <c r="P266" s="290"/>
      <c r="Q266" s="321"/>
      <c r="R266" s="290"/>
      <c r="S266" s="290"/>
      <c r="T266" s="464"/>
      <c r="U266" s="425"/>
      <c r="V266" s="425"/>
      <c r="W266" s="321"/>
      <c r="X266" s="301"/>
      <c r="Y266" s="301"/>
      <c r="Z266" s="1"/>
    </row>
    <row r="267" spans="2:26">
      <c r="B267" s="1"/>
      <c r="C267" s="1"/>
      <c r="D267" s="1"/>
      <c r="E267" s="161"/>
      <c r="F267" s="160" t="s">
        <v>425</v>
      </c>
      <c r="G267" s="162">
        <v>48</v>
      </c>
      <c r="H267" s="165" t="s">
        <v>426</v>
      </c>
      <c r="I267" s="267" t="s">
        <v>427</v>
      </c>
      <c r="J267" s="267" t="s">
        <v>428</v>
      </c>
      <c r="K267" s="267" t="s">
        <v>429</v>
      </c>
      <c r="L267" s="267" t="s">
        <v>430</v>
      </c>
      <c r="M267" s="429" t="s">
        <v>431</v>
      </c>
      <c r="N267" s="467" t="s">
        <v>432</v>
      </c>
      <c r="O267" s="423">
        <v>0.25</v>
      </c>
      <c r="P267" s="423">
        <v>0.25</v>
      </c>
      <c r="Q267" s="305" t="s">
        <v>433</v>
      </c>
      <c r="R267" s="465">
        <v>0.25</v>
      </c>
      <c r="S267" s="465">
        <f>+R267+P267</f>
        <v>0.5</v>
      </c>
      <c r="T267" s="299" t="s">
        <v>434</v>
      </c>
      <c r="U267" s="288">
        <v>0</v>
      </c>
      <c r="V267" s="288">
        <v>0.5</v>
      </c>
      <c r="W267" s="299" t="s">
        <v>560</v>
      </c>
      <c r="X267" s="291">
        <v>0.5</v>
      </c>
      <c r="Y267" s="291">
        <v>1</v>
      </c>
      <c r="Z267" s="1"/>
    </row>
    <row r="268" spans="2:26" ht="215.45" customHeight="1" thickBot="1">
      <c r="B268" s="1"/>
      <c r="C268" s="1"/>
      <c r="D268" s="1"/>
      <c r="E268" s="161"/>
      <c r="F268" s="161"/>
      <c r="G268" s="164"/>
      <c r="H268" s="166"/>
      <c r="I268" s="269"/>
      <c r="J268" s="269"/>
      <c r="K268" s="269"/>
      <c r="L268" s="271"/>
      <c r="M268" s="290"/>
      <c r="N268" s="468"/>
      <c r="O268" s="425"/>
      <c r="P268" s="425"/>
      <c r="Q268" s="312"/>
      <c r="R268" s="466"/>
      <c r="S268" s="466"/>
      <c r="T268" s="290"/>
      <c r="U268" s="290"/>
      <c r="V268" s="290"/>
      <c r="W268" s="290"/>
      <c r="X268" s="301"/>
      <c r="Y268" s="301"/>
      <c r="Z268" s="1"/>
    </row>
    <row r="269" spans="2:26" ht="135.6" customHeight="1">
      <c r="B269" s="1"/>
      <c r="C269" s="1"/>
      <c r="D269" s="1"/>
      <c r="E269" s="161"/>
      <c r="F269" s="161"/>
      <c r="G269" s="162">
        <v>49</v>
      </c>
      <c r="H269" s="166"/>
      <c r="I269" s="226" t="s">
        <v>435</v>
      </c>
      <c r="J269" s="247" t="s">
        <v>436</v>
      </c>
      <c r="K269" s="226" t="s">
        <v>437</v>
      </c>
      <c r="L269" s="226" t="s">
        <v>438</v>
      </c>
      <c r="M269" s="195" t="s">
        <v>431</v>
      </c>
      <c r="N269" s="336" t="s">
        <v>439</v>
      </c>
      <c r="O269" s="205">
        <v>0.25</v>
      </c>
      <c r="P269" s="205">
        <v>0.25</v>
      </c>
      <c r="Q269" s="339" t="s">
        <v>440</v>
      </c>
      <c r="R269" s="234">
        <v>0.21249999999999999</v>
      </c>
      <c r="S269" s="234">
        <f>+R269+P269</f>
        <v>0.46250000000000002</v>
      </c>
      <c r="T269" s="237" t="s">
        <v>441</v>
      </c>
      <c r="U269" s="205">
        <v>0.25</v>
      </c>
      <c r="V269" s="205">
        <f>+S269+U269</f>
        <v>0.71250000000000002</v>
      </c>
      <c r="W269" s="237" t="s">
        <v>559</v>
      </c>
      <c r="X269" s="205">
        <v>0.25</v>
      </c>
      <c r="Y269" s="205">
        <v>0.96</v>
      </c>
      <c r="Z269" s="1"/>
    </row>
    <row r="270" spans="2:26" ht="86.45" customHeight="1" thickBot="1">
      <c r="B270" s="1"/>
      <c r="C270" s="1"/>
      <c r="D270" s="1"/>
      <c r="E270" s="161"/>
      <c r="F270" s="161"/>
      <c r="G270" s="164"/>
      <c r="H270" s="166"/>
      <c r="I270" s="228"/>
      <c r="J270" s="246"/>
      <c r="K270" s="228"/>
      <c r="L270" s="228"/>
      <c r="M270" s="197"/>
      <c r="N270" s="404"/>
      <c r="O270" s="197"/>
      <c r="P270" s="197"/>
      <c r="Q270" s="332"/>
      <c r="R270" s="469"/>
      <c r="S270" s="469"/>
      <c r="T270" s="373"/>
      <c r="U270" s="197"/>
      <c r="V270" s="197"/>
      <c r="W270" s="373"/>
      <c r="X270" s="197"/>
      <c r="Y270" s="197"/>
      <c r="Z270" s="1"/>
    </row>
    <row r="271" spans="2:26" ht="13.9" customHeight="1">
      <c r="B271" s="1"/>
      <c r="C271" s="1"/>
      <c r="D271" s="1"/>
      <c r="E271" s="161"/>
      <c r="F271" s="161"/>
      <c r="G271" s="162">
        <v>50</v>
      </c>
      <c r="H271" s="166"/>
      <c r="I271" s="226" t="s">
        <v>442</v>
      </c>
      <c r="J271" s="226" t="s">
        <v>443</v>
      </c>
      <c r="K271" s="226" t="s">
        <v>444</v>
      </c>
      <c r="L271" s="226" t="s">
        <v>445</v>
      </c>
      <c r="M271" s="195" t="s">
        <v>431</v>
      </c>
      <c r="N271" s="204" t="s">
        <v>446</v>
      </c>
      <c r="O271" s="205">
        <v>0.25</v>
      </c>
      <c r="P271" s="205">
        <v>0.25</v>
      </c>
      <c r="Q271" s="339" t="s">
        <v>447</v>
      </c>
      <c r="R271" s="234">
        <v>0.44</v>
      </c>
      <c r="S271" s="234">
        <f>+R271+P271</f>
        <v>0.69</v>
      </c>
      <c r="T271" s="470" t="s">
        <v>448</v>
      </c>
      <c r="U271" s="205">
        <v>8.6900000000000005E-2</v>
      </c>
      <c r="V271" s="205">
        <v>0.78</v>
      </c>
      <c r="W271" s="237" t="s">
        <v>546</v>
      </c>
      <c r="X271" s="205">
        <v>0.22</v>
      </c>
      <c r="Y271" s="205">
        <v>1</v>
      </c>
      <c r="Z271" s="1"/>
    </row>
    <row r="272" spans="2:26" ht="13.9" customHeight="1">
      <c r="B272" s="1"/>
      <c r="C272" s="1"/>
      <c r="D272" s="1"/>
      <c r="E272" s="161"/>
      <c r="F272" s="161"/>
      <c r="G272" s="163"/>
      <c r="H272" s="166"/>
      <c r="I272" s="227"/>
      <c r="J272" s="227"/>
      <c r="K272" s="227"/>
      <c r="L272" s="227"/>
      <c r="M272" s="196"/>
      <c r="N272" s="232"/>
      <c r="O272" s="196"/>
      <c r="P272" s="196"/>
      <c r="Q272" s="331"/>
      <c r="R272" s="473"/>
      <c r="S272" s="473"/>
      <c r="T272" s="471"/>
      <c r="U272" s="196"/>
      <c r="V272" s="196"/>
      <c r="W272" s="372"/>
      <c r="X272" s="196"/>
      <c r="Y272" s="196"/>
      <c r="Z272" s="1"/>
    </row>
    <row r="273" spans="2:26" ht="38.25" customHeight="1">
      <c r="B273" s="1"/>
      <c r="C273" s="1"/>
      <c r="D273" s="1"/>
      <c r="E273" s="161"/>
      <c r="F273" s="161"/>
      <c r="G273" s="163"/>
      <c r="H273" s="166"/>
      <c r="I273" s="227"/>
      <c r="J273" s="227"/>
      <c r="K273" s="227"/>
      <c r="L273" s="227"/>
      <c r="M273" s="196"/>
      <c r="N273" s="232"/>
      <c r="O273" s="196"/>
      <c r="P273" s="196"/>
      <c r="Q273" s="331"/>
      <c r="R273" s="473"/>
      <c r="S273" s="473"/>
      <c r="T273" s="471"/>
      <c r="U273" s="196"/>
      <c r="V273" s="196"/>
      <c r="W273" s="372"/>
      <c r="X273" s="196"/>
      <c r="Y273" s="196"/>
      <c r="Z273" s="1"/>
    </row>
    <row r="274" spans="2:26" ht="367.9" customHeight="1" thickBot="1">
      <c r="B274" s="1"/>
      <c r="C274" s="1"/>
      <c r="D274" s="1"/>
      <c r="E274" s="222"/>
      <c r="F274" s="222"/>
      <c r="G274" s="164"/>
      <c r="H274" s="167"/>
      <c r="I274" s="228"/>
      <c r="J274" s="228"/>
      <c r="K274" s="228"/>
      <c r="L274" s="228"/>
      <c r="M274" s="197"/>
      <c r="N274" s="233"/>
      <c r="O274" s="197"/>
      <c r="P274" s="197"/>
      <c r="Q274" s="332"/>
      <c r="R274" s="469"/>
      <c r="S274" s="469"/>
      <c r="T274" s="472"/>
      <c r="U274" s="197"/>
      <c r="V274" s="197"/>
      <c r="W274" s="373"/>
      <c r="X274" s="197"/>
      <c r="Y274" s="197"/>
      <c r="Z274" s="1"/>
    </row>
    <row r="275" spans="2:26" ht="19.149999999999999" customHeight="1" thickBot="1">
      <c r="B275" s="1"/>
      <c r="C275" s="1"/>
      <c r="D275" s="1"/>
      <c r="E275" s="474" t="s">
        <v>449</v>
      </c>
      <c r="F275" s="475"/>
      <c r="G275" s="475"/>
      <c r="H275" s="475"/>
      <c r="I275" s="475"/>
      <c r="J275" s="475"/>
      <c r="K275" s="475"/>
      <c r="L275" s="475"/>
      <c r="M275" s="475"/>
      <c r="N275" s="475"/>
      <c r="O275" s="475"/>
      <c r="P275" s="475"/>
      <c r="Q275" s="475"/>
      <c r="R275" s="475"/>
      <c r="S275" s="475"/>
      <c r="T275" s="475"/>
      <c r="U275" s="475"/>
      <c r="V275" s="475"/>
      <c r="W275" s="475"/>
      <c r="X275" s="475"/>
      <c r="Y275" s="476"/>
      <c r="Z275" s="1"/>
    </row>
    <row r="276" spans="2:26" ht="34.5" customHeight="1">
      <c r="B276" s="1"/>
      <c r="C276" s="1"/>
      <c r="D276" s="1"/>
      <c r="E276" s="160" t="s">
        <v>450</v>
      </c>
      <c r="F276" s="160" t="s">
        <v>451</v>
      </c>
      <c r="G276" s="275">
        <v>51</v>
      </c>
      <c r="H276" s="226" t="s">
        <v>452</v>
      </c>
      <c r="I276" s="226" t="s">
        <v>453</v>
      </c>
      <c r="J276" s="204" t="s">
        <v>454</v>
      </c>
      <c r="K276" s="226" t="s">
        <v>455</v>
      </c>
      <c r="L276" s="226" t="s">
        <v>456</v>
      </c>
      <c r="M276" s="204" t="s">
        <v>457</v>
      </c>
      <c r="N276" s="477" t="s">
        <v>458</v>
      </c>
      <c r="O276" s="480" t="s">
        <v>459</v>
      </c>
      <c r="P276" s="330">
        <v>0.25</v>
      </c>
      <c r="Q276" s="339" t="s">
        <v>460</v>
      </c>
      <c r="R276" s="480" t="s">
        <v>459</v>
      </c>
      <c r="S276" s="330">
        <v>0.5</v>
      </c>
      <c r="T276" s="339" t="s">
        <v>461</v>
      </c>
      <c r="U276" s="330">
        <v>0.25</v>
      </c>
      <c r="V276" s="330">
        <f>+S276+U276</f>
        <v>0.75</v>
      </c>
      <c r="W276" s="204" t="s">
        <v>581</v>
      </c>
      <c r="X276" s="205">
        <v>0.25</v>
      </c>
      <c r="Y276" s="205">
        <v>1</v>
      </c>
      <c r="Z276" s="1"/>
    </row>
    <row r="277" spans="2:26" ht="33" customHeight="1">
      <c r="B277" s="1"/>
      <c r="C277" s="1"/>
      <c r="D277" s="1"/>
      <c r="E277" s="161"/>
      <c r="F277" s="161"/>
      <c r="G277" s="276"/>
      <c r="H277" s="227"/>
      <c r="I277" s="227"/>
      <c r="J277" s="196"/>
      <c r="K277" s="227"/>
      <c r="L277" s="227"/>
      <c r="M277" s="196"/>
      <c r="N277" s="478"/>
      <c r="O277" s="340"/>
      <c r="P277" s="331"/>
      <c r="Q277" s="331"/>
      <c r="R277" s="340"/>
      <c r="S277" s="331"/>
      <c r="T277" s="331"/>
      <c r="U277" s="331"/>
      <c r="V277" s="331"/>
      <c r="W277" s="196"/>
      <c r="X277" s="196"/>
      <c r="Y277" s="196"/>
      <c r="Z277" s="1"/>
    </row>
    <row r="278" spans="2:26" ht="24.75" customHeight="1">
      <c r="B278" s="1"/>
      <c r="C278" s="1"/>
      <c r="D278" s="1"/>
      <c r="E278" s="161"/>
      <c r="F278" s="161"/>
      <c r="G278" s="276"/>
      <c r="H278" s="227"/>
      <c r="I278" s="227"/>
      <c r="J278" s="196"/>
      <c r="K278" s="227"/>
      <c r="L278" s="227"/>
      <c r="M278" s="196"/>
      <c r="N278" s="478"/>
      <c r="O278" s="340"/>
      <c r="P278" s="331"/>
      <c r="Q278" s="331"/>
      <c r="R278" s="340"/>
      <c r="S278" s="331"/>
      <c r="T278" s="331"/>
      <c r="U278" s="331"/>
      <c r="V278" s="331"/>
      <c r="W278" s="196"/>
      <c r="X278" s="196"/>
      <c r="Y278" s="196"/>
      <c r="Z278" s="1"/>
    </row>
    <row r="279" spans="2:26" ht="13.9" customHeight="1">
      <c r="B279" s="1"/>
      <c r="C279" s="1"/>
      <c r="D279" s="1"/>
      <c r="E279" s="161"/>
      <c r="F279" s="161"/>
      <c r="G279" s="276"/>
      <c r="H279" s="227"/>
      <c r="I279" s="227"/>
      <c r="J279" s="196"/>
      <c r="K279" s="227"/>
      <c r="L279" s="227"/>
      <c r="M279" s="196"/>
      <c r="N279" s="478"/>
      <c r="O279" s="340"/>
      <c r="P279" s="331"/>
      <c r="Q279" s="331"/>
      <c r="R279" s="340"/>
      <c r="S279" s="331"/>
      <c r="T279" s="331"/>
      <c r="U279" s="331"/>
      <c r="V279" s="331"/>
      <c r="W279" s="196"/>
      <c r="X279" s="196"/>
      <c r="Y279" s="196"/>
      <c r="Z279" s="1"/>
    </row>
    <row r="280" spans="2:26" ht="13.9" customHeight="1">
      <c r="B280" s="1"/>
      <c r="C280" s="1"/>
      <c r="D280" s="1"/>
      <c r="E280" s="161"/>
      <c r="F280" s="161"/>
      <c r="G280" s="276"/>
      <c r="H280" s="227"/>
      <c r="I280" s="227"/>
      <c r="J280" s="196"/>
      <c r="K280" s="227"/>
      <c r="L280" s="227"/>
      <c r="M280" s="196"/>
      <c r="N280" s="478"/>
      <c r="O280" s="340"/>
      <c r="P280" s="331"/>
      <c r="Q280" s="331"/>
      <c r="R280" s="340"/>
      <c r="S280" s="331"/>
      <c r="T280" s="331"/>
      <c r="U280" s="331"/>
      <c r="V280" s="331"/>
      <c r="W280" s="196"/>
      <c r="X280" s="196"/>
      <c r="Y280" s="196"/>
      <c r="Z280" s="1"/>
    </row>
    <row r="281" spans="2:26" ht="13.9" customHeight="1">
      <c r="B281" s="1"/>
      <c r="C281" s="1"/>
      <c r="D281" s="1"/>
      <c r="E281" s="161"/>
      <c r="F281" s="161"/>
      <c r="G281" s="276"/>
      <c r="H281" s="227"/>
      <c r="I281" s="227"/>
      <c r="J281" s="196"/>
      <c r="K281" s="227"/>
      <c r="L281" s="227"/>
      <c r="M281" s="196"/>
      <c r="N281" s="478"/>
      <c r="O281" s="340"/>
      <c r="P281" s="331"/>
      <c r="Q281" s="331"/>
      <c r="R281" s="340"/>
      <c r="S281" s="331"/>
      <c r="T281" s="331"/>
      <c r="U281" s="331"/>
      <c r="V281" s="331"/>
      <c r="W281" s="196"/>
      <c r="X281" s="196"/>
      <c r="Y281" s="196"/>
      <c r="Z281" s="1"/>
    </row>
    <row r="282" spans="2:26" ht="14.45" customHeight="1" thickBot="1">
      <c r="B282" s="1"/>
      <c r="C282" s="1"/>
      <c r="D282" s="1"/>
      <c r="E282" s="161"/>
      <c r="F282" s="161"/>
      <c r="G282" s="277"/>
      <c r="H282" s="227"/>
      <c r="I282" s="228"/>
      <c r="J282" s="197"/>
      <c r="K282" s="228"/>
      <c r="L282" s="228"/>
      <c r="M282" s="197"/>
      <c r="N282" s="479"/>
      <c r="O282" s="341"/>
      <c r="P282" s="332"/>
      <c r="Q282" s="332"/>
      <c r="R282" s="341"/>
      <c r="S282" s="332"/>
      <c r="T282" s="332"/>
      <c r="U282" s="332"/>
      <c r="V282" s="332"/>
      <c r="W282" s="197"/>
      <c r="X282" s="197"/>
      <c r="Y282" s="197"/>
      <c r="Z282" s="1"/>
    </row>
    <row r="283" spans="2:26" ht="13.9" customHeight="1">
      <c r="B283" s="1"/>
      <c r="C283" s="1"/>
      <c r="D283" s="1"/>
      <c r="E283" s="161"/>
      <c r="F283" s="161"/>
      <c r="G283" s="275">
        <v>52</v>
      </c>
      <c r="H283" s="227"/>
      <c r="I283" s="226" t="s">
        <v>462</v>
      </c>
      <c r="J283" s="226" t="s">
        <v>463</v>
      </c>
      <c r="K283" s="226" t="s">
        <v>464</v>
      </c>
      <c r="L283" s="226" t="s">
        <v>456</v>
      </c>
      <c r="M283" s="204" t="s">
        <v>457</v>
      </c>
      <c r="N283" s="477" t="s">
        <v>465</v>
      </c>
      <c r="O283" s="480" t="s">
        <v>459</v>
      </c>
      <c r="P283" s="330">
        <v>0.25</v>
      </c>
      <c r="Q283" s="477" t="s">
        <v>466</v>
      </c>
      <c r="R283" s="480" t="s">
        <v>459</v>
      </c>
      <c r="S283" s="330">
        <v>0.5</v>
      </c>
      <c r="T283" s="339" t="s">
        <v>467</v>
      </c>
      <c r="U283" s="330">
        <v>0.25</v>
      </c>
      <c r="V283" s="330">
        <f>+S283+U283</f>
        <v>0.75</v>
      </c>
      <c r="W283" s="204" t="s">
        <v>582</v>
      </c>
      <c r="X283" s="205">
        <v>0.25</v>
      </c>
      <c r="Y283" s="205">
        <v>1</v>
      </c>
      <c r="Z283" s="1"/>
    </row>
    <row r="284" spans="2:26" ht="13.9" customHeight="1">
      <c r="B284" s="1"/>
      <c r="C284" s="1"/>
      <c r="D284" s="1"/>
      <c r="E284" s="161"/>
      <c r="F284" s="161"/>
      <c r="G284" s="276"/>
      <c r="H284" s="227"/>
      <c r="I284" s="227"/>
      <c r="J284" s="245"/>
      <c r="K284" s="227"/>
      <c r="L284" s="245"/>
      <c r="M284" s="232"/>
      <c r="N284" s="478"/>
      <c r="O284" s="340"/>
      <c r="P284" s="331"/>
      <c r="Q284" s="481"/>
      <c r="R284" s="340"/>
      <c r="S284" s="331"/>
      <c r="T284" s="331"/>
      <c r="U284" s="331"/>
      <c r="V284" s="331"/>
      <c r="W284" s="196"/>
      <c r="X284" s="196"/>
      <c r="Y284" s="196"/>
      <c r="Z284" s="1"/>
    </row>
    <row r="285" spans="2:26" ht="13.9" customHeight="1">
      <c r="B285" s="1"/>
      <c r="C285" s="1"/>
      <c r="D285" s="1"/>
      <c r="E285" s="161"/>
      <c r="F285" s="161"/>
      <c r="G285" s="276"/>
      <c r="H285" s="227"/>
      <c r="I285" s="227"/>
      <c r="J285" s="245"/>
      <c r="K285" s="227"/>
      <c r="L285" s="245"/>
      <c r="M285" s="232"/>
      <c r="N285" s="478"/>
      <c r="O285" s="340"/>
      <c r="P285" s="331"/>
      <c r="Q285" s="481"/>
      <c r="R285" s="340"/>
      <c r="S285" s="331"/>
      <c r="T285" s="331"/>
      <c r="U285" s="331"/>
      <c r="V285" s="331"/>
      <c r="W285" s="196"/>
      <c r="X285" s="196"/>
      <c r="Y285" s="196"/>
      <c r="Z285" s="1"/>
    </row>
    <row r="286" spans="2:26" ht="13.9" customHeight="1">
      <c r="B286" s="1"/>
      <c r="C286" s="1"/>
      <c r="D286" s="1"/>
      <c r="E286" s="161"/>
      <c r="F286" s="161"/>
      <c r="G286" s="276"/>
      <c r="H286" s="227"/>
      <c r="I286" s="227"/>
      <c r="J286" s="245"/>
      <c r="K286" s="227"/>
      <c r="L286" s="245"/>
      <c r="M286" s="232"/>
      <c r="N286" s="478"/>
      <c r="O286" s="340"/>
      <c r="P286" s="331"/>
      <c r="Q286" s="481"/>
      <c r="R286" s="340"/>
      <c r="S286" s="331"/>
      <c r="T286" s="331"/>
      <c r="U286" s="331"/>
      <c r="V286" s="331"/>
      <c r="W286" s="196"/>
      <c r="X286" s="196"/>
      <c r="Y286" s="196"/>
      <c r="Z286" s="1"/>
    </row>
    <row r="287" spans="2:26" ht="13.9" customHeight="1">
      <c r="B287" s="1"/>
      <c r="C287" s="1"/>
      <c r="D287" s="1"/>
      <c r="E287" s="161"/>
      <c r="F287" s="161"/>
      <c r="G287" s="276"/>
      <c r="H287" s="227"/>
      <c r="I287" s="227"/>
      <c r="J287" s="245"/>
      <c r="K287" s="227"/>
      <c r="L287" s="245"/>
      <c r="M287" s="232"/>
      <c r="N287" s="478"/>
      <c r="O287" s="340"/>
      <c r="P287" s="331"/>
      <c r="Q287" s="481"/>
      <c r="R287" s="340"/>
      <c r="S287" s="331"/>
      <c r="T287" s="331"/>
      <c r="U287" s="331"/>
      <c r="V287" s="331"/>
      <c r="W287" s="196"/>
      <c r="X287" s="196"/>
      <c r="Y287" s="196"/>
      <c r="Z287" s="1"/>
    </row>
    <row r="288" spans="2:26" ht="13.9" customHeight="1">
      <c r="B288" s="1"/>
      <c r="C288" s="1"/>
      <c r="D288" s="1"/>
      <c r="E288" s="161"/>
      <c r="F288" s="161"/>
      <c r="G288" s="276"/>
      <c r="H288" s="227"/>
      <c r="I288" s="227"/>
      <c r="J288" s="245"/>
      <c r="K288" s="227"/>
      <c r="L288" s="245"/>
      <c r="M288" s="232"/>
      <c r="N288" s="478"/>
      <c r="O288" s="340"/>
      <c r="P288" s="331"/>
      <c r="Q288" s="481"/>
      <c r="R288" s="340"/>
      <c r="S288" s="331"/>
      <c r="T288" s="331"/>
      <c r="U288" s="331"/>
      <c r="V288" s="331"/>
      <c r="W288" s="196"/>
      <c r="X288" s="196"/>
      <c r="Y288" s="196"/>
      <c r="Z288" s="1"/>
    </row>
    <row r="289" spans="2:26" ht="68.45" customHeight="1" thickBot="1">
      <c r="B289" s="1"/>
      <c r="C289" s="1"/>
      <c r="D289" s="1"/>
      <c r="E289" s="161"/>
      <c r="F289" s="161"/>
      <c r="G289" s="277"/>
      <c r="H289" s="227"/>
      <c r="I289" s="228"/>
      <c r="J289" s="246"/>
      <c r="K289" s="228"/>
      <c r="L289" s="246"/>
      <c r="M289" s="233"/>
      <c r="N289" s="479"/>
      <c r="O289" s="341"/>
      <c r="P289" s="332"/>
      <c r="Q289" s="482"/>
      <c r="R289" s="341"/>
      <c r="S289" s="332"/>
      <c r="T289" s="332"/>
      <c r="U289" s="332"/>
      <c r="V289" s="332"/>
      <c r="W289" s="197"/>
      <c r="X289" s="197"/>
      <c r="Y289" s="197"/>
      <c r="Z289" s="1"/>
    </row>
    <row r="290" spans="2:26" ht="13.9" customHeight="1">
      <c r="B290" s="1"/>
      <c r="C290" s="1"/>
      <c r="D290" s="1"/>
      <c r="E290" s="161"/>
      <c r="F290" s="161"/>
      <c r="G290" s="275">
        <v>53</v>
      </c>
      <c r="H290" s="227"/>
      <c r="I290" s="204" t="s">
        <v>468</v>
      </c>
      <c r="J290" s="204" t="s">
        <v>469</v>
      </c>
      <c r="K290" s="226" t="s">
        <v>470</v>
      </c>
      <c r="L290" s="226" t="s">
        <v>471</v>
      </c>
      <c r="M290" s="204" t="s">
        <v>457</v>
      </c>
      <c r="N290" s="477" t="s">
        <v>472</v>
      </c>
      <c r="O290" s="480" t="s">
        <v>459</v>
      </c>
      <c r="P290" s="330">
        <v>0.25</v>
      </c>
      <c r="Q290" s="339" t="s">
        <v>473</v>
      </c>
      <c r="R290" s="480" t="s">
        <v>459</v>
      </c>
      <c r="S290" s="330">
        <v>0.5</v>
      </c>
      <c r="T290" s="339" t="s">
        <v>474</v>
      </c>
      <c r="U290" s="330">
        <v>0.25</v>
      </c>
      <c r="V290" s="330">
        <f>+S290+U290</f>
        <v>0.75</v>
      </c>
      <c r="W290" s="195" t="s">
        <v>583</v>
      </c>
      <c r="X290" s="205">
        <v>0.25</v>
      </c>
      <c r="Y290" s="205">
        <v>1</v>
      </c>
      <c r="Z290" s="1"/>
    </row>
    <row r="291" spans="2:26" ht="13.9" customHeight="1">
      <c r="B291" s="1"/>
      <c r="C291" s="1"/>
      <c r="D291" s="1"/>
      <c r="E291" s="161"/>
      <c r="F291" s="161"/>
      <c r="G291" s="276"/>
      <c r="H291" s="227"/>
      <c r="I291" s="232"/>
      <c r="J291" s="196"/>
      <c r="K291" s="227"/>
      <c r="L291" s="245"/>
      <c r="M291" s="232"/>
      <c r="N291" s="478"/>
      <c r="O291" s="340"/>
      <c r="P291" s="331"/>
      <c r="Q291" s="331"/>
      <c r="R291" s="340"/>
      <c r="S291" s="331"/>
      <c r="T291" s="331"/>
      <c r="U291" s="331"/>
      <c r="V291" s="331"/>
      <c r="W291" s="196"/>
      <c r="X291" s="196"/>
      <c r="Y291" s="196"/>
      <c r="Z291" s="1"/>
    </row>
    <row r="292" spans="2:26" ht="13.9" customHeight="1">
      <c r="B292" s="1"/>
      <c r="C292" s="1"/>
      <c r="D292" s="1"/>
      <c r="E292" s="161"/>
      <c r="F292" s="161"/>
      <c r="G292" s="276"/>
      <c r="H292" s="227"/>
      <c r="I292" s="232"/>
      <c r="J292" s="196"/>
      <c r="K292" s="227"/>
      <c r="L292" s="245"/>
      <c r="M292" s="232"/>
      <c r="N292" s="478"/>
      <c r="O292" s="340"/>
      <c r="P292" s="331"/>
      <c r="Q292" s="331"/>
      <c r="R292" s="340"/>
      <c r="S292" s="331"/>
      <c r="T292" s="331"/>
      <c r="U292" s="331"/>
      <c r="V292" s="331"/>
      <c r="W292" s="196"/>
      <c r="X292" s="196"/>
      <c r="Y292" s="196"/>
      <c r="Z292" s="1"/>
    </row>
    <row r="293" spans="2:26" ht="13.9" customHeight="1">
      <c r="B293" s="1"/>
      <c r="C293" s="1"/>
      <c r="D293" s="1"/>
      <c r="E293" s="161"/>
      <c r="F293" s="161"/>
      <c r="G293" s="276"/>
      <c r="H293" s="227"/>
      <c r="I293" s="232"/>
      <c r="J293" s="196"/>
      <c r="K293" s="227"/>
      <c r="L293" s="245"/>
      <c r="M293" s="232"/>
      <c r="N293" s="478"/>
      <c r="O293" s="340"/>
      <c r="P293" s="331"/>
      <c r="Q293" s="331"/>
      <c r="R293" s="340"/>
      <c r="S293" s="331"/>
      <c r="T293" s="331"/>
      <c r="U293" s="331"/>
      <c r="V293" s="331"/>
      <c r="W293" s="196"/>
      <c r="X293" s="196"/>
      <c r="Y293" s="196"/>
      <c r="Z293" s="1"/>
    </row>
    <row r="294" spans="2:26" ht="13.9" customHeight="1">
      <c r="B294" s="1"/>
      <c r="C294" s="1"/>
      <c r="D294" s="1"/>
      <c r="E294" s="161"/>
      <c r="F294" s="161"/>
      <c r="G294" s="276"/>
      <c r="H294" s="227"/>
      <c r="I294" s="232"/>
      <c r="J294" s="196"/>
      <c r="K294" s="227"/>
      <c r="L294" s="245"/>
      <c r="M294" s="232"/>
      <c r="N294" s="478"/>
      <c r="O294" s="340"/>
      <c r="P294" s="331"/>
      <c r="Q294" s="331"/>
      <c r="R294" s="340"/>
      <c r="S294" s="331"/>
      <c r="T294" s="331"/>
      <c r="U294" s="331"/>
      <c r="V294" s="331"/>
      <c r="W294" s="196"/>
      <c r="X294" s="196"/>
      <c r="Y294" s="196"/>
      <c r="Z294" s="1"/>
    </row>
    <row r="295" spans="2:26" ht="13.9" customHeight="1">
      <c r="B295" s="1"/>
      <c r="C295" s="1"/>
      <c r="D295" s="1"/>
      <c r="E295" s="161"/>
      <c r="F295" s="161"/>
      <c r="G295" s="276"/>
      <c r="H295" s="227"/>
      <c r="I295" s="232"/>
      <c r="J295" s="196"/>
      <c r="K295" s="227"/>
      <c r="L295" s="245"/>
      <c r="M295" s="232"/>
      <c r="N295" s="478"/>
      <c r="O295" s="340"/>
      <c r="P295" s="331"/>
      <c r="Q295" s="331"/>
      <c r="R295" s="340"/>
      <c r="S295" s="331"/>
      <c r="T295" s="331"/>
      <c r="U295" s="331"/>
      <c r="V295" s="331"/>
      <c r="W295" s="196"/>
      <c r="X295" s="196"/>
      <c r="Y295" s="196"/>
      <c r="Z295" s="1"/>
    </row>
    <row r="296" spans="2:26" ht="36" customHeight="1" thickBot="1">
      <c r="B296" s="1"/>
      <c r="C296" s="1"/>
      <c r="D296" s="1"/>
      <c r="E296" s="161"/>
      <c r="F296" s="161"/>
      <c r="G296" s="277"/>
      <c r="H296" s="227"/>
      <c r="I296" s="233"/>
      <c r="J296" s="197"/>
      <c r="K296" s="228"/>
      <c r="L296" s="246"/>
      <c r="M296" s="233"/>
      <c r="N296" s="479"/>
      <c r="O296" s="341"/>
      <c r="P296" s="332"/>
      <c r="Q296" s="332"/>
      <c r="R296" s="341"/>
      <c r="S296" s="332"/>
      <c r="T296" s="332"/>
      <c r="U296" s="332"/>
      <c r="V296" s="332"/>
      <c r="W296" s="197"/>
      <c r="X296" s="197"/>
      <c r="Y296" s="197"/>
      <c r="Z296" s="1"/>
    </row>
    <row r="297" spans="2:26" ht="13.9" customHeight="1">
      <c r="B297" s="1"/>
      <c r="C297" s="1"/>
      <c r="D297" s="1"/>
      <c r="E297" s="161"/>
      <c r="F297" s="161"/>
      <c r="G297" s="275">
        <v>54</v>
      </c>
      <c r="H297" s="227"/>
      <c r="I297" s="204" t="s">
        <v>475</v>
      </c>
      <c r="J297" s="204" t="s">
        <v>476</v>
      </c>
      <c r="K297" s="204" t="s">
        <v>477</v>
      </c>
      <c r="L297" s="195" t="s">
        <v>478</v>
      </c>
      <c r="M297" s="204" t="s">
        <v>457</v>
      </c>
      <c r="N297" s="477" t="s">
        <v>479</v>
      </c>
      <c r="O297" s="480" t="s">
        <v>459</v>
      </c>
      <c r="P297" s="330">
        <v>0.25</v>
      </c>
      <c r="Q297" s="477" t="s">
        <v>480</v>
      </c>
      <c r="R297" s="480" t="s">
        <v>459</v>
      </c>
      <c r="S297" s="330">
        <v>0.5</v>
      </c>
      <c r="T297" s="339" t="s">
        <v>481</v>
      </c>
      <c r="U297" s="480">
        <v>0.25</v>
      </c>
      <c r="V297" s="330">
        <f>+S297+U297</f>
        <v>0.75</v>
      </c>
      <c r="W297" s="204" t="s">
        <v>584</v>
      </c>
      <c r="X297" s="205">
        <v>0.25</v>
      </c>
      <c r="Y297" s="205">
        <v>1</v>
      </c>
      <c r="Z297" s="1"/>
    </row>
    <row r="298" spans="2:26" ht="73.5" customHeight="1">
      <c r="B298" s="1"/>
      <c r="C298" s="1"/>
      <c r="D298" s="1"/>
      <c r="E298" s="161"/>
      <c r="F298" s="161"/>
      <c r="G298" s="276"/>
      <c r="H298" s="227"/>
      <c r="I298" s="232"/>
      <c r="J298" s="196"/>
      <c r="K298" s="232"/>
      <c r="L298" s="196"/>
      <c r="M298" s="232"/>
      <c r="N298" s="478"/>
      <c r="O298" s="340"/>
      <c r="P298" s="331"/>
      <c r="Q298" s="481"/>
      <c r="R298" s="340"/>
      <c r="S298" s="331"/>
      <c r="T298" s="331"/>
      <c r="U298" s="340"/>
      <c r="V298" s="331"/>
      <c r="W298" s="196"/>
      <c r="X298" s="196"/>
      <c r="Y298" s="196"/>
      <c r="Z298" s="1"/>
    </row>
    <row r="299" spans="2:26" ht="198" customHeight="1" thickBot="1">
      <c r="B299" s="1"/>
      <c r="C299" s="1"/>
      <c r="D299" s="1"/>
      <c r="E299" s="161"/>
      <c r="F299" s="161"/>
      <c r="G299" s="277"/>
      <c r="H299" s="227"/>
      <c r="I299" s="233"/>
      <c r="J299" s="197"/>
      <c r="K299" s="233"/>
      <c r="L299" s="197"/>
      <c r="M299" s="233"/>
      <c r="N299" s="479"/>
      <c r="O299" s="341"/>
      <c r="P299" s="332"/>
      <c r="Q299" s="482"/>
      <c r="R299" s="341"/>
      <c r="S299" s="332"/>
      <c r="T299" s="332"/>
      <c r="U299" s="341"/>
      <c r="V299" s="332"/>
      <c r="W299" s="197"/>
      <c r="X299" s="197"/>
      <c r="Y299" s="197"/>
      <c r="Z299" s="1"/>
    </row>
    <row r="300" spans="2:26" ht="13.9" customHeight="1">
      <c r="B300" s="1"/>
      <c r="C300" s="1"/>
      <c r="D300" s="1"/>
      <c r="E300" s="161"/>
      <c r="F300" s="161"/>
      <c r="G300" s="275">
        <v>55</v>
      </c>
      <c r="H300" s="227"/>
      <c r="I300" s="204" t="s">
        <v>482</v>
      </c>
      <c r="J300" s="204" t="s">
        <v>483</v>
      </c>
      <c r="K300" s="204" t="s">
        <v>484</v>
      </c>
      <c r="L300" s="226" t="s">
        <v>485</v>
      </c>
      <c r="M300" s="363" t="s">
        <v>457</v>
      </c>
      <c r="N300" s="477" t="s">
        <v>486</v>
      </c>
      <c r="O300" s="480" t="s">
        <v>459</v>
      </c>
      <c r="P300" s="330">
        <v>0.25</v>
      </c>
      <c r="Q300" s="477" t="s">
        <v>487</v>
      </c>
      <c r="R300" s="480" t="s">
        <v>459</v>
      </c>
      <c r="S300" s="330">
        <v>0.5</v>
      </c>
      <c r="T300" s="339" t="s">
        <v>488</v>
      </c>
      <c r="U300" s="480">
        <v>0.25</v>
      </c>
      <c r="V300" s="330">
        <f>+S300+U300</f>
        <v>0.75</v>
      </c>
      <c r="W300" s="204" t="s">
        <v>585</v>
      </c>
      <c r="X300" s="240">
        <v>0.25</v>
      </c>
      <c r="Y300" s="240">
        <v>1</v>
      </c>
      <c r="Z300" s="1"/>
    </row>
    <row r="301" spans="2:26" ht="72.75" customHeight="1" thickBot="1">
      <c r="B301" s="1"/>
      <c r="C301" s="1"/>
      <c r="D301" s="1"/>
      <c r="E301" s="161"/>
      <c r="F301" s="161"/>
      <c r="G301" s="277"/>
      <c r="H301" s="227"/>
      <c r="I301" s="233"/>
      <c r="J301" s="197"/>
      <c r="K301" s="233"/>
      <c r="L301" s="228"/>
      <c r="M301" s="365"/>
      <c r="N301" s="482"/>
      <c r="O301" s="341"/>
      <c r="P301" s="332"/>
      <c r="Q301" s="482"/>
      <c r="R301" s="341"/>
      <c r="S301" s="332"/>
      <c r="T301" s="341"/>
      <c r="U301" s="341"/>
      <c r="V301" s="332"/>
      <c r="W301" s="233"/>
      <c r="X301" s="233"/>
      <c r="Y301" s="233"/>
      <c r="Z301" s="1"/>
    </row>
    <row r="302" spans="2:26" ht="13.9" customHeight="1">
      <c r="B302" s="1"/>
      <c r="C302" s="1"/>
      <c r="D302" s="1"/>
      <c r="E302" s="161"/>
      <c r="F302" s="161"/>
      <c r="G302" s="275">
        <v>56</v>
      </c>
      <c r="H302" s="227"/>
      <c r="I302" s="204" t="s">
        <v>489</v>
      </c>
      <c r="J302" s="204" t="s">
        <v>490</v>
      </c>
      <c r="K302" s="204" t="s">
        <v>491</v>
      </c>
      <c r="L302" s="204" t="s">
        <v>492</v>
      </c>
      <c r="M302" s="204" t="s">
        <v>457</v>
      </c>
      <c r="N302" s="339" t="s">
        <v>493</v>
      </c>
      <c r="O302" s="339" t="s">
        <v>459</v>
      </c>
      <c r="P302" s="330">
        <v>0.25</v>
      </c>
      <c r="Q302" s="339" t="s">
        <v>494</v>
      </c>
      <c r="R302" s="339" t="s">
        <v>459</v>
      </c>
      <c r="S302" s="330">
        <v>0.5</v>
      </c>
      <c r="T302" s="339" t="s">
        <v>495</v>
      </c>
      <c r="U302" s="483">
        <v>0.25</v>
      </c>
      <c r="V302" s="330">
        <f>+S302+U302</f>
        <v>0.75</v>
      </c>
      <c r="W302" s="477" t="s">
        <v>586</v>
      </c>
      <c r="X302" s="480">
        <v>0.25</v>
      </c>
      <c r="Y302" s="330">
        <v>1</v>
      </c>
      <c r="Z302" s="1"/>
    </row>
    <row r="303" spans="2:26">
      <c r="B303" s="1"/>
      <c r="C303" s="1"/>
      <c r="D303" s="1"/>
      <c r="E303" s="161"/>
      <c r="F303" s="161"/>
      <c r="G303" s="276"/>
      <c r="H303" s="227"/>
      <c r="I303" s="232"/>
      <c r="J303" s="232"/>
      <c r="K303" s="232"/>
      <c r="L303" s="232"/>
      <c r="M303" s="232"/>
      <c r="N303" s="331"/>
      <c r="O303" s="340"/>
      <c r="P303" s="331"/>
      <c r="Q303" s="340"/>
      <c r="R303" s="340"/>
      <c r="S303" s="331"/>
      <c r="T303" s="331"/>
      <c r="U303" s="484"/>
      <c r="V303" s="331"/>
      <c r="W303" s="481"/>
      <c r="X303" s="340"/>
      <c r="Y303" s="331"/>
      <c r="Z303" s="1"/>
    </row>
    <row r="304" spans="2:26" ht="262.14999999999998" customHeight="1" thickBot="1">
      <c r="B304" s="1"/>
      <c r="C304" s="1"/>
      <c r="D304" s="1"/>
      <c r="E304" s="161"/>
      <c r="F304" s="161"/>
      <c r="G304" s="277"/>
      <c r="H304" s="227"/>
      <c r="I304" s="233"/>
      <c r="J304" s="233"/>
      <c r="K304" s="233"/>
      <c r="L304" s="233"/>
      <c r="M304" s="233"/>
      <c r="N304" s="332"/>
      <c r="O304" s="341"/>
      <c r="P304" s="332"/>
      <c r="Q304" s="341"/>
      <c r="R304" s="341"/>
      <c r="S304" s="332"/>
      <c r="T304" s="332"/>
      <c r="U304" s="485"/>
      <c r="V304" s="332"/>
      <c r="W304" s="482"/>
      <c r="X304" s="341"/>
      <c r="Y304" s="332"/>
      <c r="Z304" s="1"/>
    </row>
    <row r="305" spans="2:27" ht="13.9" customHeight="1">
      <c r="B305" s="1"/>
      <c r="C305" s="1"/>
      <c r="D305" s="1"/>
      <c r="E305" s="161"/>
      <c r="F305" s="161"/>
      <c r="G305" s="275">
        <v>57</v>
      </c>
      <c r="H305" s="227"/>
      <c r="I305" s="204" t="s">
        <v>496</v>
      </c>
      <c r="J305" s="204" t="s">
        <v>497</v>
      </c>
      <c r="K305" s="226" t="s">
        <v>498</v>
      </c>
      <c r="L305" s="226" t="s">
        <v>499</v>
      </c>
      <c r="M305" s="204" t="s">
        <v>457</v>
      </c>
      <c r="N305" s="477" t="s">
        <v>500</v>
      </c>
      <c r="O305" s="480" t="s">
        <v>459</v>
      </c>
      <c r="P305" s="330">
        <v>0.25</v>
      </c>
      <c r="Q305" s="477" t="s">
        <v>501</v>
      </c>
      <c r="R305" s="480" t="s">
        <v>459</v>
      </c>
      <c r="S305" s="330">
        <v>0.5</v>
      </c>
      <c r="T305" s="339" t="s">
        <v>502</v>
      </c>
      <c r="U305" s="330">
        <v>0.25</v>
      </c>
      <c r="V305" s="330">
        <f>+S305+U305</f>
        <v>0.75</v>
      </c>
      <c r="W305" s="477" t="s">
        <v>587</v>
      </c>
      <c r="X305" s="480">
        <v>0.25</v>
      </c>
      <c r="Y305" s="330">
        <v>1</v>
      </c>
      <c r="Z305" s="1"/>
    </row>
    <row r="306" spans="2:27" ht="13.9" customHeight="1">
      <c r="B306" s="1"/>
      <c r="C306" s="1"/>
      <c r="D306" s="1"/>
      <c r="E306" s="161"/>
      <c r="F306" s="161"/>
      <c r="G306" s="276"/>
      <c r="H306" s="227"/>
      <c r="I306" s="232"/>
      <c r="J306" s="196"/>
      <c r="K306" s="227"/>
      <c r="L306" s="245"/>
      <c r="M306" s="232"/>
      <c r="N306" s="478"/>
      <c r="O306" s="340"/>
      <c r="P306" s="331"/>
      <c r="Q306" s="481"/>
      <c r="R306" s="340"/>
      <c r="S306" s="331"/>
      <c r="T306" s="331"/>
      <c r="U306" s="331"/>
      <c r="V306" s="331"/>
      <c r="W306" s="478"/>
      <c r="X306" s="340"/>
      <c r="Y306" s="331"/>
      <c r="Z306" s="1"/>
    </row>
    <row r="307" spans="2:27" ht="13.9" customHeight="1">
      <c r="B307" s="1"/>
      <c r="C307" s="1"/>
      <c r="D307" s="1"/>
      <c r="E307" s="161"/>
      <c r="F307" s="161"/>
      <c r="G307" s="276"/>
      <c r="H307" s="227"/>
      <c r="I307" s="232"/>
      <c r="J307" s="196"/>
      <c r="K307" s="227"/>
      <c r="L307" s="245"/>
      <c r="M307" s="232"/>
      <c r="N307" s="478"/>
      <c r="O307" s="340"/>
      <c r="P307" s="331"/>
      <c r="Q307" s="481"/>
      <c r="R307" s="340"/>
      <c r="S307" s="331"/>
      <c r="T307" s="331"/>
      <c r="U307" s="331"/>
      <c r="V307" s="331"/>
      <c r="W307" s="478"/>
      <c r="X307" s="340"/>
      <c r="Y307" s="331"/>
      <c r="Z307" s="1"/>
      <c r="AA307" s="37"/>
    </row>
    <row r="308" spans="2:27" ht="13.9" customHeight="1">
      <c r="B308" s="1"/>
      <c r="C308" s="1"/>
      <c r="D308" s="1"/>
      <c r="E308" s="161"/>
      <c r="F308" s="161"/>
      <c r="G308" s="276"/>
      <c r="H308" s="227"/>
      <c r="I308" s="232"/>
      <c r="J308" s="196"/>
      <c r="K308" s="227"/>
      <c r="L308" s="245"/>
      <c r="M308" s="232"/>
      <c r="N308" s="478"/>
      <c r="O308" s="340"/>
      <c r="P308" s="331"/>
      <c r="Q308" s="481"/>
      <c r="R308" s="340"/>
      <c r="S308" s="331"/>
      <c r="T308" s="331"/>
      <c r="U308" s="331"/>
      <c r="V308" s="331"/>
      <c r="W308" s="478"/>
      <c r="X308" s="340"/>
      <c r="Y308" s="331"/>
      <c r="Z308" s="1"/>
    </row>
    <row r="309" spans="2:27" ht="13.9" customHeight="1">
      <c r="B309" s="1"/>
      <c r="C309" s="1"/>
      <c r="D309" s="1"/>
      <c r="E309" s="161"/>
      <c r="F309" s="161"/>
      <c r="G309" s="276"/>
      <c r="H309" s="227"/>
      <c r="I309" s="232"/>
      <c r="J309" s="196"/>
      <c r="K309" s="227"/>
      <c r="L309" s="245"/>
      <c r="M309" s="232"/>
      <c r="N309" s="478"/>
      <c r="O309" s="340"/>
      <c r="P309" s="331"/>
      <c r="Q309" s="481"/>
      <c r="R309" s="340"/>
      <c r="S309" s="331"/>
      <c r="T309" s="331"/>
      <c r="U309" s="331"/>
      <c r="V309" s="331"/>
      <c r="W309" s="478"/>
      <c r="X309" s="340"/>
      <c r="Y309" s="331"/>
      <c r="Z309" s="1"/>
    </row>
    <row r="310" spans="2:27" ht="13.9" customHeight="1">
      <c r="B310" s="1"/>
      <c r="C310" s="1"/>
      <c r="D310" s="1"/>
      <c r="E310" s="161"/>
      <c r="F310" s="161"/>
      <c r="G310" s="276"/>
      <c r="H310" s="227"/>
      <c r="I310" s="232"/>
      <c r="J310" s="196"/>
      <c r="K310" s="227"/>
      <c r="L310" s="245"/>
      <c r="M310" s="232"/>
      <c r="N310" s="478"/>
      <c r="O310" s="340"/>
      <c r="P310" s="331"/>
      <c r="Q310" s="481"/>
      <c r="R310" s="340"/>
      <c r="S310" s="331"/>
      <c r="T310" s="331"/>
      <c r="U310" s="331"/>
      <c r="V310" s="331"/>
      <c r="W310" s="478"/>
      <c r="X310" s="340"/>
      <c r="Y310" s="331"/>
      <c r="Z310" s="1"/>
    </row>
    <row r="311" spans="2:27" ht="63.75" customHeight="1" thickBot="1">
      <c r="B311" s="1"/>
      <c r="C311" s="1"/>
      <c r="D311" s="1"/>
      <c r="E311" s="161"/>
      <c r="F311" s="161"/>
      <c r="G311" s="276"/>
      <c r="H311" s="227"/>
      <c r="I311" s="232"/>
      <c r="J311" s="196"/>
      <c r="K311" s="227"/>
      <c r="L311" s="245"/>
      <c r="M311" s="233"/>
      <c r="N311" s="478"/>
      <c r="O311" s="340"/>
      <c r="P311" s="331"/>
      <c r="Q311" s="481"/>
      <c r="R311" s="340"/>
      <c r="S311" s="332"/>
      <c r="T311" s="331"/>
      <c r="U311" s="332"/>
      <c r="V311" s="331"/>
      <c r="W311" s="479"/>
      <c r="X311" s="341"/>
      <c r="Y311" s="332"/>
      <c r="Z311" s="1"/>
    </row>
    <row r="312" spans="2:27" ht="17.25" thickBot="1">
      <c r="B312" s="1"/>
      <c r="C312" s="1"/>
      <c r="D312" s="1"/>
      <c r="E312" s="474" t="s">
        <v>503</v>
      </c>
      <c r="F312" s="475"/>
      <c r="G312" s="475"/>
      <c r="H312" s="475"/>
      <c r="I312" s="475"/>
      <c r="J312" s="475"/>
      <c r="K312" s="475"/>
      <c r="L312" s="475"/>
      <c r="M312" s="475"/>
      <c r="N312" s="475"/>
      <c r="O312" s="475"/>
      <c r="P312" s="475"/>
      <c r="Q312" s="475"/>
      <c r="R312" s="475"/>
      <c r="S312" s="475"/>
      <c r="T312" s="475"/>
      <c r="U312" s="475"/>
      <c r="V312" s="475"/>
      <c r="W312" s="475"/>
      <c r="X312" s="475"/>
      <c r="Y312" s="476"/>
      <c r="Z312" s="1"/>
    </row>
    <row r="313" spans="2:27">
      <c r="B313" s="1"/>
      <c r="C313" s="1"/>
      <c r="D313" s="1"/>
      <c r="E313" s="161" t="s">
        <v>504</v>
      </c>
      <c r="F313" s="161" t="s">
        <v>505</v>
      </c>
      <c r="G313" s="163">
        <v>58</v>
      </c>
      <c r="H313" s="268" t="s">
        <v>506</v>
      </c>
      <c r="I313" s="300" t="s">
        <v>507</v>
      </c>
      <c r="J313" s="300" t="s">
        <v>508</v>
      </c>
      <c r="K313" s="268" t="s">
        <v>210</v>
      </c>
      <c r="L313" s="268" t="s">
        <v>509</v>
      </c>
      <c r="M313" s="299" t="s">
        <v>510</v>
      </c>
      <c r="N313" s="299" t="s">
        <v>511</v>
      </c>
      <c r="O313" s="288">
        <v>0.1</v>
      </c>
      <c r="P313" s="288">
        <v>0.1</v>
      </c>
      <c r="Q313" s="299" t="s">
        <v>512</v>
      </c>
      <c r="R313" s="288">
        <v>0</v>
      </c>
      <c r="S313" s="288">
        <v>0.1</v>
      </c>
      <c r="T313" s="299" t="s">
        <v>513</v>
      </c>
      <c r="U313" s="288">
        <v>0.9</v>
      </c>
      <c r="V313" s="288">
        <f>+U313+S313</f>
        <v>1</v>
      </c>
      <c r="W313" s="299" t="s">
        <v>561</v>
      </c>
      <c r="X313" s="288">
        <v>0</v>
      </c>
      <c r="Y313" s="288">
        <v>1</v>
      </c>
      <c r="Z313" s="1"/>
    </row>
    <row r="314" spans="2:27">
      <c r="B314" s="1"/>
      <c r="C314" s="1"/>
      <c r="D314" s="1"/>
      <c r="E314" s="161"/>
      <c r="F314" s="161"/>
      <c r="G314" s="163"/>
      <c r="H314" s="268"/>
      <c r="I314" s="300"/>
      <c r="J314" s="300"/>
      <c r="K314" s="268"/>
      <c r="L314" s="268"/>
      <c r="M314" s="289"/>
      <c r="N314" s="289"/>
      <c r="O314" s="289"/>
      <c r="P314" s="289"/>
      <c r="Q314" s="300"/>
      <c r="R314" s="289"/>
      <c r="S314" s="289"/>
      <c r="T314" s="289"/>
      <c r="U314" s="289"/>
      <c r="V314" s="289"/>
      <c r="W314" s="289"/>
      <c r="X314" s="289"/>
      <c r="Y314" s="289"/>
      <c r="Z314" s="1"/>
    </row>
    <row r="315" spans="2:27">
      <c r="B315" s="1"/>
      <c r="C315" s="1"/>
      <c r="D315" s="1"/>
      <c r="E315" s="161"/>
      <c r="F315" s="161"/>
      <c r="G315" s="163"/>
      <c r="H315" s="268"/>
      <c r="I315" s="300"/>
      <c r="J315" s="300"/>
      <c r="K315" s="268"/>
      <c r="L315" s="268"/>
      <c r="M315" s="289"/>
      <c r="N315" s="289"/>
      <c r="O315" s="289"/>
      <c r="P315" s="289"/>
      <c r="Q315" s="300"/>
      <c r="R315" s="289"/>
      <c r="S315" s="289"/>
      <c r="T315" s="289"/>
      <c r="U315" s="289"/>
      <c r="V315" s="289"/>
      <c r="W315" s="289"/>
      <c r="X315" s="289"/>
      <c r="Y315" s="289"/>
      <c r="Z315" s="1"/>
    </row>
    <row r="316" spans="2:27">
      <c r="B316" s="1"/>
      <c r="C316" s="1"/>
      <c r="D316" s="1"/>
      <c r="E316" s="161"/>
      <c r="F316" s="161"/>
      <c r="G316" s="163"/>
      <c r="H316" s="268"/>
      <c r="I316" s="300"/>
      <c r="J316" s="300"/>
      <c r="K316" s="268"/>
      <c r="L316" s="268"/>
      <c r="M316" s="289"/>
      <c r="N316" s="289"/>
      <c r="O316" s="289"/>
      <c r="P316" s="289"/>
      <c r="Q316" s="300"/>
      <c r="R316" s="289"/>
      <c r="S316" s="289"/>
      <c r="T316" s="289"/>
      <c r="U316" s="289"/>
      <c r="V316" s="289"/>
      <c r="W316" s="289"/>
      <c r="X316" s="289"/>
      <c r="Y316" s="289"/>
      <c r="Z316" s="1"/>
    </row>
    <row r="317" spans="2:27">
      <c r="B317" s="1"/>
      <c r="C317" s="1"/>
      <c r="D317" s="1"/>
      <c r="E317" s="161"/>
      <c r="F317" s="161"/>
      <c r="G317" s="163"/>
      <c r="H317" s="268"/>
      <c r="I317" s="300"/>
      <c r="J317" s="300"/>
      <c r="K317" s="268"/>
      <c r="L317" s="268"/>
      <c r="M317" s="289"/>
      <c r="N317" s="289"/>
      <c r="O317" s="289"/>
      <c r="P317" s="289"/>
      <c r="Q317" s="300"/>
      <c r="R317" s="289"/>
      <c r="S317" s="289"/>
      <c r="T317" s="289"/>
      <c r="U317" s="289"/>
      <c r="V317" s="289"/>
      <c r="W317" s="289"/>
      <c r="X317" s="289"/>
      <c r="Y317" s="289"/>
      <c r="Z317" s="1"/>
    </row>
    <row r="318" spans="2:27">
      <c r="B318" s="1"/>
      <c r="C318" s="1"/>
      <c r="D318" s="1"/>
      <c r="E318" s="161"/>
      <c r="F318" s="161"/>
      <c r="G318" s="163"/>
      <c r="H318" s="268"/>
      <c r="I318" s="300"/>
      <c r="J318" s="300"/>
      <c r="K318" s="268"/>
      <c r="L318" s="268"/>
      <c r="M318" s="289"/>
      <c r="N318" s="289"/>
      <c r="O318" s="289"/>
      <c r="P318" s="289"/>
      <c r="Q318" s="300"/>
      <c r="R318" s="289"/>
      <c r="S318" s="289"/>
      <c r="T318" s="289"/>
      <c r="U318" s="289"/>
      <c r="V318" s="289"/>
      <c r="W318" s="289"/>
      <c r="X318" s="289"/>
      <c r="Y318" s="289"/>
      <c r="Z318" s="1"/>
    </row>
    <row r="319" spans="2:27">
      <c r="B319" s="1"/>
      <c r="C319" s="1"/>
      <c r="D319" s="1"/>
      <c r="E319" s="161"/>
      <c r="F319" s="161"/>
      <c r="G319" s="163"/>
      <c r="H319" s="268"/>
      <c r="I319" s="300"/>
      <c r="J319" s="300"/>
      <c r="K319" s="268"/>
      <c r="L319" s="268"/>
      <c r="M319" s="289"/>
      <c r="N319" s="289"/>
      <c r="O319" s="289"/>
      <c r="P319" s="289"/>
      <c r="Q319" s="300"/>
      <c r="R319" s="289"/>
      <c r="S319" s="289"/>
      <c r="T319" s="289"/>
      <c r="U319" s="289"/>
      <c r="V319" s="289"/>
      <c r="W319" s="289"/>
      <c r="X319" s="289"/>
      <c r="Y319" s="289"/>
      <c r="Z319" s="1"/>
    </row>
    <row r="320" spans="2:27">
      <c r="B320" s="1"/>
      <c r="C320" s="1"/>
      <c r="D320" s="1"/>
      <c r="E320" s="161"/>
      <c r="F320" s="161"/>
      <c r="G320" s="163"/>
      <c r="H320" s="268"/>
      <c r="I320" s="300"/>
      <c r="J320" s="300"/>
      <c r="K320" s="268"/>
      <c r="L320" s="268"/>
      <c r="M320" s="289"/>
      <c r="N320" s="289"/>
      <c r="O320" s="289"/>
      <c r="P320" s="289"/>
      <c r="Q320" s="300"/>
      <c r="R320" s="289"/>
      <c r="S320" s="289"/>
      <c r="T320" s="289"/>
      <c r="U320" s="289"/>
      <c r="V320" s="289"/>
      <c r="W320" s="289"/>
      <c r="X320" s="289"/>
      <c r="Y320" s="289"/>
      <c r="Z320" s="1"/>
    </row>
    <row r="321" spans="2:26">
      <c r="B321" s="1"/>
      <c r="C321" s="1"/>
      <c r="D321" s="1"/>
      <c r="E321" s="161"/>
      <c r="F321" s="161"/>
      <c r="G321" s="163"/>
      <c r="H321" s="268"/>
      <c r="I321" s="300"/>
      <c r="J321" s="300"/>
      <c r="K321" s="268"/>
      <c r="L321" s="268"/>
      <c r="M321" s="289"/>
      <c r="N321" s="289"/>
      <c r="O321" s="289"/>
      <c r="P321" s="289"/>
      <c r="Q321" s="300"/>
      <c r="R321" s="289"/>
      <c r="S321" s="289"/>
      <c r="T321" s="289"/>
      <c r="U321" s="289"/>
      <c r="V321" s="289"/>
      <c r="W321" s="289"/>
      <c r="X321" s="289"/>
      <c r="Y321" s="289"/>
      <c r="Z321" s="1"/>
    </row>
    <row r="322" spans="2:26">
      <c r="B322" s="1"/>
      <c r="C322" s="1"/>
      <c r="D322" s="1"/>
      <c r="E322" s="161"/>
      <c r="F322" s="161"/>
      <c r="G322" s="163"/>
      <c r="H322" s="268"/>
      <c r="I322" s="300"/>
      <c r="J322" s="300"/>
      <c r="K322" s="268"/>
      <c r="L322" s="268"/>
      <c r="M322" s="289"/>
      <c r="N322" s="289"/>
      <c r="O322" s="289"/>
      <c r="P322" s="289"/>
      <c r="Q322" s="300"/>
      <c r="R322" s="289"/>
      <c r="S322" s="289"/>
      <c r="T322" s="289"/>
      <c r="U322" s="289"/>
      <c r="V322" s="289"/>
      <c r="W322" s="289"/>
      <c r="X322" s="289"/>
      <c r="Y322" s="289"/>
      <c r="Z322" s="1"/>
    </row>
    <row r="323" spans="2:26">
      <c r="B323" s="1"/>
      <c r="C323" s="1"/>
      <c r="D323" s="1"/>
      <c r="E323" s="161"/>
      <c r="F323" s="161"/>
      <c r="G323" s="163"/>
      <c r="H323" s="268"/>
      <c r="I323" s="300"/>
      <c r="J323" s="300"/>
      <c r="K323" s="268"/>
      <c r="L323" s="268"/>
      <c r="M323" s="289"/>
      <c r="N323" s="289"/>
      <c r="O323" s="289"/>
      <c r="P323" s="289"/>
      <c r="Q323" s="300"/>
      <c r="R323" s="289"/>
      <c r="S323" s="289"/>
      <c r="T323" s="289"/>
      <c r="U323" s="289"/>
      <c r="V323" s="289"/>
      <c r="W323" s="289"/>
      <c r="X323" s="289"/>
      <c r="Y323" s="289"/>
      <c r="Z323" s="1"/>
    </row>
    <row r="324" spans="2:26">
      <c r="B324" s="1"/>
      <c r="C324" s="1"/>
      <c r="D324" s="1"/>
      <c r="E324" s="161"/>
      <c r="F324" s="161"/>
      <c r="G324" s="163"/>
      <c r="H324" s="268"/>
      <c r="I324" s="300"/>
      <c r="J324" s="300"/>
      <c r="K324" s="268"/>
      <c r="L324" s="268"/>
      <c r="M324" s="289"/>
      <c r="N324" s="289"/>
      <c r="O324" s="289"/>
      <c r="P324" s="289"/>
      <c r="Q324" s="300"/>
      <c r="R324" s="289"/>
      <c r="S324" s="289"/>
      <c r="T324" s="289"/>
      <c r="U324" s="289"/>
      <c r="V324" s="289"/>
      <c r="W324" s="289"/>
      <c r="X324" s="289"/>
      <c r="Y324" s="289"/>
      <c r="Z324" s="1"/>
    </row>
    <row r="325" spans="2:26">
      <c r="B325" s="1"/>
      <c r="C325" s="1"/>
      <c r="D325" s="1"/>
      <c r="E325" s="161"/>
      <c r="F325" s="161"/>
      <c r="G325" s="163"/>
      <c r="H325" s="268"/>
      <c r="I325" s="300"/>
      <c r="J325" s="300"/>
      <c r="K325" s="268"/>
      <c r="L325" s="268"/>
      <c r="M325" s="289"/>
      <c r="N325" s="289"/>
      <c r="O325" s="289"/>
      <c r="P325" s="289"/>
      <c r="Q325" s="300"/>
      <c r="R325" s="289"/>
      <c r="S325" s="289"/>
      <c r="T325" s="289"/>
      <c r="U325" s="289"/>
      <c r="V325" s="289"/>
      <c r="W325" s="289"/>
      <c r="X325" s="289"/>
      <c r="Y325" s="289"/>
      <c r="Z325" s="1"/>
    </row>
    <row r="326" spans="2:26">
      <c r="B326" s="1"/>
      <c r="C326" s="1"/>
      <c r="D326" s="1"/>
      <c r="E326" s="161"/>
      <c r="F326" s="161"/>
      <c r="G326" s="163"/>
      <c r="H326" s="268"/>
      <c r="I326" s="300"/>
      <c r="J326" s="300"/>
      <c r="K326" s="268"/>
      <c r="L326" s="268"/>
      <c r="M326" s="289"/>
      <c r="N326" s="289"/>
      <c r="O326" s="289"/>
      <c r="P326" s="289"/>
      <c r="Q326" s="300"/>
      <c r="R326" s="289"/>
      <c r="S326" s="289"/>
      <c r="T326" s="289"/>
      <c r="U326" s="289"/>
      <c r="V326" s="289"/>
      <c r="W326" s="289"/>
      <c r="X326" s="289"/>
      <c r="Y326" s="289"/>
      <c r="Z326" s="1"/>
    </row>
    <row r="327" spans="2:26">
      <c r="B327" s="1"/>
      <c r="C327" s="1"/>
      <c r="D327" s="1"/>
      <c r="E327" s="161"/>
      <c r="F327" s="161"/>
      <c r="G327" s="163"/>
      <c r="H327" s="268"/>
      <c r="I327" s="300"/>
      <c r="J327" s="300"/>
      <c r="K327" s="268"/>
      <c r="L327" s="268"/>
      <c r="M327" s="289"/>
      <c r="N327" s="289"/>
      <c r="O327" s="289"/>
      <c r="P327" s="289"/>
      <c r="Q327" s="300"/>
      <c r="R327" s="289"/>
      <c r="S327" s="289"/>
      <c r="T327" s="289"/>
      <c r="U327" s="289"/>
      <c r="V327" s="289"/>
      <c r="W327" s="289"/>
      <c r="X327" s="289"/>
      <c r="Y327" s="289"/>
      <c r="Z327" s="1"/>
    </row>
    <row r="328" spans="2:26">
      <c r="B328" s="1"/>
      <c r="C328" s="1"/>
      <c r="D328" s="1"/>
      <c r="E328" s="161"/>
      <c r="F328" s="161"/>
      <c r="G328" s="163"/>
      <c r="H328" s="268"/>
      <c r="I328" s="300"/>
      <c r="J328" s="300"/>
      <c r="K328" s="268"/>
      <c r="L328" s="268"/>
      <c r="M328" s="289"/>
      <c r="N328" s="289"/>
      <c r="O328" s="289"/>
      <c r="P328" s="289"/>
      <c r="Q328" s="300"/>
      <c r="R328" s="289"/>
      <c r="S328" s="289"/>
      <c r="T328" s="289"/>
      <c r="U328" s="289"/>
      <c r="V328" s="289"/>
      <c r="W328" s="289"/>
      <c r="X328" s="289"/>
      <c r="Y328" s="289"/>
      <c r="Z328" s="1"/>
    </row>
    <row r="329" spans="2:26">
      <c r="B329" s="1"/>
      <c r="C329" s="1"/>
      <c r="D329" s="1"/>
      <c r="E329" s="161"/>
      <c r="F329" s="161"/>
      <c r="G329" s="163"/>
      <c r="H329" s="268"/>
      <c r="I329" s="300"/>
      <c r="J329" s="300"/>
      <c r="K329" s="268"/>
      <c r="L329" s="268"/>
      <c r="M329" s="289"/>
      <c r="N329" s="289"/>
      <c r="O329" s="289"/>
      <c r="P329" s="289"/>
      <c r="Q329" s="300"/>
      <c r="R329" s="289"/>
      <c r="S329" s="289"/>
      <c r="T329" s="289"/>
      <c r="U329" s="289"/>
      <c r="V329" s="289"/>
      <c r="W329" s="289"/>
      <c r="X329" s="289"/>
      <c r="Y329" s="289"/>
      <c r="Z329" s="1"/>
    </row>
    <row r="330" spans="2:26">
      <c r="B330" s="1"/>
      <c r="C330" s="1"/>
      <c r="D330" s="1"/>
      <c r="E330" s="161"/>
      <c r="F330" s="161"/>
      <c r="G330" s="163"/>
      <c r="H330" s="268"/>
      <c r="I330" s="300"/>
      <c r="J330" s="300"/>
      <c r="K330" s="268"/>
      <c r="L330" s="268"/>
      <c r="M330" s="289"/>
      <c r="N330" s="289"/>
      <c r="O330" s="289"/>
      <c r="P330" s="289"/>
      <c r="Q330" s="300"/>
      <c r="R330" s="289"/>
      <c r="S330" s="289"/>
      <c r="T330" s="289"/>
      <c r="U330" s="289"/>
      <c r="V330" s="289"/>
      <c r="W330" s="289"/>
      <c r="X330" s="289"/>
      <c r="Y330" s="289"/>
      <c r="Z330" s="1"/>
    </row>
    <row r="331" spans="2:26">
      <c r="B331" s="1"/>
      <c r="C331" s="1"/>
      <c r="D331" s="1"/>
      <c r="E331" s="161"/>
      <c r="F331" s="161"/>
      <c r="G331" s="163"/>
      <c r="H331" s="268"/>
      <c r="I331" s="300"/>
      <c r="J331" s="300"/>
      <c r="K331" s="268"/>
      <c r="L331" s="268"/>
      <c r="M331" s="289"/>
      <c r="N331" s="289"/>
      <c r="O331" s="289"/>
      <c r="P331" s="289"/>
      <c r="Q331" s="300"/>
      <c r="R331" s="289"/>
      <c r="S331" s="289"/>
      <c r="T331" s="289"/>
      <c r="U331" s="289"/>
      <c r="V331" s="289"/>
      <c r="W331" s="289"/>
      <c r="X331" s="289"/>
      <c r="Y331" s="289"/>
      <c r="Z331" s="1"/>
    </row>
    <row r="332" spans="2:26">
      <c r="B332" s="1"/>
      <c r="C332" s="1"/>
      <c r="D332" s="1"/>
      <c r="E332" s="161"/>
      <c r="F332" s="161"/>
      <c r="G332" s="163"/>
      <c r="H332" s="268"/>
      <c r="I332" s="300"/>
      <c r="J332" s="300"/>
      <c r="K332" s="268"/>
      <c r="L332" s="268"/>
      <c r="M332" s="289"/>
      <c r="N332" s="289"/>
      <c r="O332" s="289"/>
      <c r="P332" s="289"/>
      <c r="Q332" s="300"/>
      <c r="R332" s="289"/>
      <c r="S332" s="289"/>
      <c r="T332" s="289"/>
      <c r="U332" s="289"/>
      <c r="V332" s="289"/>
      <c r="W332" s="289"/>
      <c r="X332" s="289"/>
      <c r="Y332" s="289"/>
      <c r="Z332" s="1"/>
    </row>
    <row r="333" spans="2:26">
      <c r="B333" s="1"/>
      <c r="C333" s="1"/>
      <c r="D333" s="1"/>
      <c r="E333" s="161"/>
      <c r="F333" s="161"/>
      <c r="G333" s="163"/>
      <c r="H333" s="268"/>
      <c r="I333" s="300"/>
      <c r="J333" s="300"/>
      <c r="K333" s="268"/>
      <c r="L333" s="268"/>
      <c r="M333" s="289"/>
      <c r="N333" s="289"/>
      <c r="O333" s="289"/>
      <c r="P333" s="289"/>
      <c r="Q333" s="300"/>
      <c r="R333" s="289"/>
      <c r="S333" s="289"/>
      <c r="T333" s="289"/>
      <c r="U333" s="289"/>
      <c r="V333" s="289"/>
      <c r="W333" s="289"/>
      <c r="X333" s="289"/>
      <c r="Y333" s="289"/>
      <c r="Z333" s="1"/>
    </row>
    <row r="334" spans="2:26">
      <c r="B334" s="1"/>
      <c r="C334" s="1"/>
      <c r="D334" s="1"/>
      <c r="E334" s="161"/>
      <c r="F334" s="161"/>
      <c r="G334" s="163"/>
      <c r="H334" s="268"/>
      <c r="I334" s="300"/>
      <c r="J334" s="300"/>
      <c r="K334" s="268"/>
      <c r="L334" s="268"/>
      <c r="M334" s="289"/>
      <c r="N334" s="289"/>
      <c r="O334" s="289"/>
      <c r="P334" s="289"/>
      <c r="Q334" s="300"/>
      <c r="R334" s="289"/>
      <c r="S334" s="289"/>
      <c r="T334" s="289"/>
      <c r="U334" s="289"/>
      <c r="V334" s="289"/>
      <c r="W334" s="289"/>
      <c r="X334" s="289"/>
      <c r="Y334" s="289"/>
      <c r="Z334" s="1"/>
    </row>
    <row r="335" spans="2:26" ht="2.4500000000000002" customHeight="1">
      <c r="B335" s="1"/>
      <c r="C335" s="1"/>
      <c r="D335" s="1"/>
      <c r="E335" s="161"/>
      <c r="F335" s="161"/>
      <c r="G335" s="163"/>
      <c r="H335" s="268"/>
      <c r="I335" s="300"/>
      <c r="J335" s="300"/>
      <c r="K335" s="268"/>
      <c r="L335" s="268"/>
      <c r="M335" s="289"/>
      <c r="N335" s="289"/>
      <c r="O335" s="289"/>
      <c r="P335" s="289"/>
      <c r="Q335" s="300"/>
      <c r="R335" s="289"/>
      <c r="S335" s="289"/>
      <c r="T335" s="289"/>
      <c r="U335" s="289"/>
      <c r="V335" s="289"/>
      <c r="W335" s="289"/>
      <c r="X335" s="289"/>
      <c r="Y335" s="289"/>
      <c r="Z335" s="1"/>
    </row>
    <row r="336" spans="2:26" ht="13.9" hidden="1" customHeight="1">
      <c r="B336" s="1"/>
      <c r="C336" s="1"/>
      <c r="D336" s="1"/>
      <c r="E336" s="161"/>
      <c r="F336" s="161"/>
      <c r="G336" s="163"/>
      <c r="H336" s="268"/>
      <c r="I336" s="300"/>
      <c r="J336" s="300"/>
      <c r="K336" s="268"/>
      <c r="L336" s="268"/>
      <c r="M336" s="289"/>
      <c r="N336" s="289"/>
      <c r="O336" s="289"/>
      <c r="P336" s="289"/>
      <c r="Q336" s="300"/>
      <c r="R336" s="289"/>
      <c r="S336" s="289"/>
      <c r="T336" s="289"/>
      <c r="U336" s="289"/>
      <c r="V336" s="289"/>
      <c r="W336" s="289"/>
      <c r="X336" s="289"/>
      <c r="Y336" s="289"/>
      <c r="Z336" s="1"/>
    </row>
    <row r="337" spans="2:26" ht="13.9" hidden="1" customHeight="1">
      <c r="B337" s="1"/>
      <c r="C337" s="1"/>
      <c r="D337" s="1"/>
      <c r="E337" s="161"/>
      <c r="F337" s="161"/>
      <c r="G337" s="163"/>
      <c r="H337" s="268"/>
      <c r="I337" s="300"/>
      <c r="J337" s="300"/>
      <c r="K337" s="268"/>
      <c r="L337" s="268"/>
      <c r="M337" s="289"/>
      <c r="N337" s="289"/>
      <c r="O337" s="289"/>
      <c r="P337" s="289"/>
      <c r="Q337" s="300"/>
      <c r="R337" s="289"/>
      <c r="S337" s="289"/>
      <c r="T337" s="289"/>
      <c r="U337" s="289"/>
      <c r="V337" s="289"/>
      <c r="W337" s="289"/>
      <c r="X337" s="289"/>
      <c r="Y337" s="289"/>
      <c r="Z337" s="1"/>
    </row>
    <row r="338" spans="2:26" ht="13.9" hidden="1" customHeight="1">
      <c r="B338" s="1"/>
      <c r="C338" s="1"/>
      <c r="D338" s="1"/>
      <c r="E338" s="161"/>
      <c r="F338" s="161"/>
      <c r="G338" s="163"/>
      <c r="H338" s="268"/>
      <c r="I338" s="300"/>
      <c r="J338" s="300"/>
      <c r="K338" s="268"/>
      <c r="L338" s="268"/>
      <c r="M338" s="289"/>
      <c r="N338" s="289"/>
      <c r="O338" s="289"/>
      <c r="P338" s="289"/>
      <c r="Q338" s="300"/>
      <c r="R338" s="289"/>
      <c r="S338" s="289"/>
      <c r="T338" s="289"/>
      <c r="U338" s="289"/>
      <c r="V338" s="289"/>
      <c r="W338" s="289"/>
      <c r="X338" s="289"/>
      <c r="Y338" s="289"/>
      <c r="Z338" s="1"/>
    </row>
    <row r="339" spans="2:26" ht="13.9" hidden="1" customHeight="1">
      <c r="B339" s="1"/>
      <c r="C339" s="1"/>
      <c r="D339" s="1"/>
      <c r="E339" s="161"/>
      <c r="F339" s="161"/>
      <c r="G339" s="163"/>
      <c r="H339" s="268"/>
      <c r="I339" s="300"/>
      <c r="J339" s="300"/>
      <c r="K339" s="268"/>
      <c r="L339" s="268"/>
      <c r="M339" s="289"/>
      <c r="N339" s="289"/>
      <c r="O339" s="289"/>
      <c r="P339" s="289"/>
      <c r="Q339" s="300"/>
      <c r="R339" s="289"/>
      <c r="S339" s="289"/>
      <c r="T339" s="289"/>
      <c r="U339" s="289"/>
      <c r="V339" s="289"/>
      <c r="W339" s="289"/>
      <c r="X339" s="289"/>
      <c r="Y339" s="289"/>
      <c r="Z339" s="1"/>
    </row>
    <row r="340" spans="2:26" ht="13.9" hidden="1" customHeight="1">
      <c r="B340" s="1"/>
      <c r="C340" s="1"/>
      <c r="D340" s="1"/>
      <c r="E340" s="161"/>
      <c r="F340" s="161"/>
      <c r="G340" s="163"/>
      <c r="H340" s="268"/>
      <c r="I340" s="300"/>
      <c r="J340" s="300"/>
      <c r="K340" s="268"/>
      <c r="L340" s="268"/>
      <c r="M340" s="289"/>
      <c r="N340" s="289"/>
      <c r="O340" s="289"/>
      <c r="P340" s="289"/>
      <c r="Q340" s="300"/>
      <c r="R340" s="289"/>
      <c r="S340" s="289"/>
      <c r="T340" s="289"/>
      <c r="U340" s="289"/>
      <c r="V340" s="289"/>
      <c r="W340" s="289"/>
      <c r="X340" s="289"/>
      <c r="Y340" s="289"/>
      <c r="Z340" s="1"/>
    </row>
    <row r="341" spans="2:26" ht="13.9" hidden="1" customHeight="1">
      <c r="B341" s="1"/>
      <c r="C341" s="1"/>
      <c r="D341" s="1"/>
      <c r="E341" s="161"/>
      <c r="F341" s="161"/>
      <c r="G341" s="163"/>
      <c r="H341" s="268"/>
      <c r="I341" s="300"/>
      <c r="J341" s="300"/>
      <c r="K341" s="268"/>
      <c r="L341" s="268"/>
      <c r="M341" s="289"/>
      <c r="N341" s="289"/>
      <c r="O341" s="289"/>
      <c r="P341" s="289"/>
      <c r="Q341" s="300"/>
      <c r="R341" s="289"/>
      <c r="S341" s="289"/>
      <c r="T341" s="289"/>
      <c r="U341" s="289"/>
      <c r="V341" s="289"/>
      <c r="W341" s="289"/>
      <c r="X341" s="289"/>
      <c r="Y341" s="289"/>
      <c r="Z341" s="1"/>
    </row>
    <row r="342" spans="2:26" ht="13.9" hidden="1" customHeight="1">
      <c r="B342" s="1"/>
      <c r="C342" s="1"/>
      <c r="D342" s="1"/>
      <c r="E342" s="161"/>
      <c r="F342" s="161"/>
      <c r="G342" s="163"/>
      <c r="H342" s="268"/>
      <c r="I342" s="300"/>
      <c r="J342" s="300"/>
      <c r="K342" s="268"/>
      <c r="L342" s="268"/>
      <c r="M342" s="289"/>
      <c r="N342" s="289"/>
      <c r="O342" s="289"/>
      <c r="P342" s="289"/>
      <c r="Q342" s="300"/>
      <c r="R342" s="289"/>
      <c r="S342" s="289"/>
      <c r="T342" s="289"/>
      <c r="U342" s="289"/>
      <c r="V342" s="289"/>
      <c r="W342" s="289"/>
      <c r="X342" s="289"/>
      <c r="Y342" s="289"/>
      <c r="Z342" s="1"/>
    </row>
    <row r="343" spans="2:26" ht="13.9" hidden="1" customHeight="1">
      <c r="B343" s="1"/>
      <c r="C343" s="1"/>
      <c r="D343" s="1"/>
      <c r="E343" s="161"/>
      <c r="F343" s="161"/>
      <c r="G343" s="163"/>
      <c r="H343" s="268"/>
      <c r="I343" s="300"/>
      <c r="J343" s="300"/>
      <c r="K343" s="268"/>
      <c r="L343" s="268"/>
      <c r="M343" s="289"/>
      <c r="N343" s="289"/>
      <c r="O343" s="289"/>
      <c r="P343" s="289"/>
      <c r="Q343" s="300"/>
      <c r="R343" s="289"/>
      <c r="S343" s="289"/>
      <c r="T343" s="289"/>
      <c r="U343" s="289"/>
      <c r="V343" s="289"/>
      <c r="W343" s="289"/>
      <c r="X343" s="289"/>
      <c r="Y343" s="289"/>
      <c r="Z343" s="1"/>
    </row>
    <row r="344" spans="2:26" ht="14.45" hidden="1" customHeight="1">
      <c r="B344" s="1"/>
      <c r="C344" s="1"/>
      <c r="D344" s="1"/>
      <c r="E344" s="222"/>
      <c r="F344" s="222"/>
      <c r="G344" s="164"/>
      <c r="H344" s="269"/>
      <c r="I344" s="301"/>
      <c r="J344" s="301"/>
      <c r="K344" s="269"/>
      <c r="L344" s="269"/>
      <c r="M344" s="290"/>
      <c r="N344" s="290"/>
      <c r="O344" s="290"/>
      <c r="P344" s="290"/>
      <c r="Q344" s="301"/>
      <c r="R344" s="290"/>
      <c r="S344" s="290"/>
      <c r="T344" s="290"/>
      <c r="U344" s="290"/>
      <c r="V344" s="290"/>
      <c r="W344" s="290"/>
      <c r="X344" s="290"/>
      <c r="Y344" s="290"/>
      <c r="Z344" s="1"/>
    </row>
  </sheetData>
  <sheetProtection algorithmName="SHA-512" hashValue="LxDk75z1Jzvqbgw6D0TQ/I3RGimlF64446c488aqCYbagROakqOL+6VMlP6R3aewx84u3dGAvMhNe4CDEPubjQ==" saltValue="grZ8U2IlbKLRZsWmFfEoOw==" spinCount="100000" sheet="1" formatCells="0" formatColumns="0" formatRows="0" insertColumns="0" insertRows="0" insertHyperlinks="0" deleteColumns="0" deleteRows="0" sort="0" autoFilter="0" pivotTables="0"/>
  <mergeCells count="969">
    <mergeCell ref="E312:Y312"/>
    <mergeCell ref="E313:E344"/>
    <mergeCell ref="F313:F344"/>
    <mergeCell ref="G313:G344"/>
    <mergeCell ref="H313:H344"/>
    <mergeCell ref="I313:I344"/>
    <mergeCell ref="J313:J344"/>
    <mergeCell ref="K313:K344"/>
    <mergeCell ref="L313:L344"/>
    <mergeCell ref="M313:M344"/>
    <mergeCell ref="T313:T344"/>
    <mergeCell ref="U313:U344"/>
    <mergeCell ref="V313:V344"/>
    <mergeCell ref="W313:W344"/>
    <mergeCell ref="X313:X344"/>
    <mergeCell ref="Y313:Y344"/>
    <mergeCell ref="N313:N344"/>
    <mergeCell ref="O313:O344"/>
    <mergeCell ref="P313:P344"/>
    <mergeCell ref="Q313:Q344"/>
    <mergeCell ref="R313:R344"/>
    <mergeCell ref="S313:S344"/>
    <mergeCell ref="W305:W311"/>
    <mergeCell ref="X305:X311"/>
    <mergeCell ref="Y305:Y311"/>
    <mergeCell ref="N305:N311"/>
    <mergeCell ref="O305:O311"/>
    <mergeCell ref="P305:P311"/>
    <mergeCell ref="Q305:Q311"/>
    <mergeCell ref="R305:R311"/>
    <mergeCell ref="S305:S311"/>
    <mergeCell ref="G305:G311"/>
    <mergeCell ref="I305:I311"/>
    <mergeCell ref="J305:J311"/>
    <mergeCell ref="K305:K311"/>
    <mergeCell ref="L305:L311"/>
    <mergeCell ref="M305:M311"/>
    <mergeCell ref="T302:T304"/>
    <mergeCell ref="U302:U304"/>
    <mergeCell ref="V302:V304"/>
    <mergeCell ref="G302:G304"/>
    <mergeCell ref="I302:I304"/>
    <mergeCell ref="J302:J304"/>
    <mergeCell ref="K302:K304"/>
    <mergeCell ref="L302:L304"/>
    <mergeCell ref="M302:M304"/>
    <mergeCell ref="T305:T311"/>
    <mergeCell ref="U305:U311"/>
    <mergeCell ref="V305:V311"/>
    <mergeCell ref="W302:W304"/>
    <mergeCell ref="X302:X304"/>
    <mergeCell ref="Y302:Y304"/>
    <mergeCell ref="N302:N304"/>
    <mergeCell ref="O302:O304"/>
    <mergeCell ref="P302:P304"/>
    <mergeCell ref="Q302:Q304"/>
    <mergeCell ref="R302:R304"/>
    <mergeCell ref="S302:S304"/>
    <mergeCell ref="W300:W301"/>
    <mergeCell ref="X300:X301"/>
    <mergeCell ref="Y300:Y301"/>
    <mergeCell ref="N300:N301"/>
    <mergeCell ref="O300:O301"/>
    <mergeCell ref="P300:P301"/>
    <mergeCell ref="Q300:Q301"/>
    <mergeCell ref="R300:R301"/>
    <mergeCell ref="S300:S301"/>
    <mergeCell ref="G300:G301"/>
    <mergeCell ref="I300:I301"/>
    <mergeCell ref="J300:J301"/>
    <mergeCell ref="K300:K301"/>
    <mergeCell ref="L300:L301"/>
    <mergeCell ref="M300:M301"/>
    <mergeCell ref="T297:T299"/>
    <mergeCell ref="U297:U299"/>
    <mergeCell ref="V297:V299"/>
    <mergeCell ref="G297:G299"/>
    <mergeCell ref="I297:I299"/>
    <mergeCell ref="J297:J299"/>
    <mergeCell ref="K297:K299"/>
    <mergeCell ref="L297:L299"/>
    <mergeCell ref="M297:M299"/>
    <mergeCell ref="T300:T301"/>
    <mergeCell ref="U300:U301"/>
    <mergeCell ref="V300:V301"/>
    <mergeCell ref="W297:W299"/>
    <mergeCell ref="X297:X299"/>
    <mergeCell ref="Y297:Y299"/>
    <mergeCell ref="N297:N299"/>
    <mergeCell ref="O297:O299"/>
    <mergeCell ref="P297:P299"/>
    <mergeCell ref="Q297:Q299"/>
    <mergeCell ref="R297:R299"/>
    <mergeCell ref="S297:S299"/>
    <mergeCell ref="W290:W296"/>
    <mergeCell ref="X290:X296"/>
    <mergeCell ref="Y290:Y296"/>
    <mergeCell ref="N290:N296"/>
    <mergeCell ref="O290:O296"/>
    <mergeCell ref="P290:P296"/>
    <mergeCell ref="Q290:Q296"/>
    <mergeCell ref="R290:R296"/>
    <mergeCell ref="S290:S296"/>
    <mergeCell ref="G290:G296"/>
    <mergeCell ref="I290:I296"/>
    <mergeCell ref="J290:J296"/>
    <mergeCell ref="K290:K296"/>
    <mergeCell ref="L290:L296"/>
    <mergeCell ref="M290:M296"/>
    <mergeCell ref="T283:T289"/>
    <mergeCell ref="U283:U289"/>
    <mergeCell ref="V283:V289"/>
    <mergeCell ref="G283:G289"/>
    <mergeCell ref="I283:I289"/>
    <mergeCell ref="J283:J289"/>
    <mergeCell ref="K283:K289"/>
    <mergeCell ref="L283:L289"/>
    <mergeCell ref="M283:M289"/>
    <mergeCell ref="T290:T296"/>
    <mergeCell ref="U290:U296"/>
    <mergeCell ref="V290:V296"/>
    <mergeCell ref="W283:W289"/>
    <mergeCell ref="X283:X289"/>
    <mergeCell ref="Y283:Y289"/>
    <mergeCell ref="N283:N289"/>
    <mergeCell ref="O283:O289"/>
    <mergeCell ref="P283:P289"/>
    <mergeCell ref="Q283:Q289"/>
    <mergeCell ref="R283:R289"/>
    <mergeCell ref="S283:S289"/>
    <mergeCell ref="R271:R274"/>
    <mergeCell ref="S271:S274"/>
    <mergeCell ref="E275:Y275"/>
    <mergeCell ref="E276:E311"/>
    <mergeCell ref="F276:F311"/>
    <mergeCell ref="G276:G282"/>
    <mergeCell ref="H276:H311"/>
    <mergeCell ref="I276:I282"/>
    <mergeCell ref="J276:J282"/>
    <mergeCell ref="K276:K282"/>
    <mergeCell ref="L276:L282"/>
    <mergeCell ref="M276:M282"/>
    <mergeCell ref="T276:T282"/>
    <mergeCell ref="U276:U282"/>
    <mergeCell ref="V276:V282"/>
    <mergeCell ref="W276:W282"/>
    <mergeCell ref="X276:X282"/>
    <mergeCell ref="Y276:Y282"/>
    <mergeCell ref="N276:N282"/>
    <mergeCell ref="O276:O282"/>
    <mergeCell ref="P276:P282"/>
    <mergeCell ref="Q276:Q282"/>
    <mergeCell ref="R276:R282"/>
    <mergeCell ref="S276:S282"/>
    <mergeCell ref="X269:X270"/>
    <mergeCell ref="Y269:Y270"/>
    <mergeCell ref="G271:G274"/>
    <mergeCell ref="I271:I274"/>
    <mergeCell ref="J271:J274"/>
    <mergeCell ref="K271:K274"/>
    <mergeCell ref="L271:L274"/>
    <mergeCell ref="M271:M274"/>
    <mergeCell ref="P269:P270"/>
    <mergeCell ref="Q269:Q270"/>
    <mergeCell ref="R269:R270"/>
    <mergeCell ref="S269:S270"/>
    <mergeCell ref="T269:T270"/>
    <mergeCell ref="U269:U270"/>
    <mergeCell ref="T271:T274"/>
    <mergeCell ref="U271:U274"/>
    <mergeCell ref="V271:V274"/>
    <mergeCell ref="W271:W274"/>
    <mergeCell ref="X271:X274"/>
    <mergeCell ref="Y271:Y274"/>
    <mergeCell ref="N271:N274"/>
    <mergeCell ref="O271:O274"/>
    <mergeCell ref="P271:P274"/>
    <mergeCell ref="Q271:Q274"/>
    <mergeCell ref="N269:N270"/>
    <mergeCell ref="O269:O270"/>
    <mergeCell ref="R267:R268"/>
    <mergeCell ref="S267:S268"/>
    <mergeCell ref="T267:T268"/>
    <mergeCell ref="U267:U268"/>
    <mergeCell ref="V267:V268"/>
    <mergeCell ref="W267:W268"/>
    <mergeCell ref="L267:L268"/>
    <mergeCell ref="M267:M268"/>
    <mergeCell ref="N267:N268"/>
    <mergeCell ref="O267:O268"/>
    <mergeCell ref="P267:P268"/>
    <mergeCell ref="Q267:Q268"/>
    <mergeCell ref="V269:V270"/>
    <mergeCell ref="W269:W270"/>
    <mergeCell ref="V258:V266"/>
    <mergeCell ref="W258:W266"/>
    <mergeCell ref="X258:X266"/>
    <mergeCell ref="Y258:Y266"/>
    <mergeCell ref="F267:F274"/>
    <mergeCell ref="G267:G268"/>
    <mergeCell ref="H267:H274"/>
    <mergeCell ref="I267:I268"/>
    <mergeCell ref="J267:J268"/>
    <mergeCell ref="K267:K268"/>
    <mergeCell ref="P258:P266"/>
    <mergeCell ref="Q258:Q266"/>
    <mergeCell ref="R258:R266"/>
    <mergeCell ref="S258:S266"/>
    <mergeCell ref="T258:T266"/>
    <mergeCell ref="U258:U266"/>
    <mergeCell ref="X267:X268"/>
    <mergeCell ref="Y267:Y268"/>
    <mergeCell ref="G269:G270"/>
    <mergeCell ref="I269:I270"/>
    <mergeCell ref="J269:J270"/>
    <mergeCell ref="K269:K270"/>
    <mergeCell ref="L269:L270"/>
    <mergeCell ref="M269:M270"/>
    <mergeCell ref="Y253:Y257"/>
    <mergeCell ref="G258:G266"/>
    <mergeCell ref="H258:H266"/>
    <mergeCell ref="I258:I266"/>
    <mergeCell ref="J258:J266"/>
    <mergeCell ref="K258:K266"/>
    <mergeCell ref="L258:L266"/>
    <mergeCell ref="M258:M266"/>
    <mergeCell ref="N258:N266"/>
    <mergeCell ref="O258:O266"/>
    <mergeCell ref="S253:S257"/>
    <mergeCell ref="T253:T257"/>
    <mergeCell ref="U253:U257"/>
    <mergeCell ref="V253:V257"/>
    <mergeCell ref="W253:W257"/>
    <mergeCell ref="X253:X257"/>
    <mergeCell ref="M253:M257"/>
    <mergeCell ref="N253:N257"/>
    <mergeCell ref="O253:O257"/>
    <mergeCell ref="P253:P257"/>
    <mergeCell ref="Q253:Q257"/>
    <mergeCell ref="R253:R257"/>
    <mergeCell ref="G253:G257"/>
    <mergeCell ref="H253:H257"/>
    <mergeCell ref="I253:I257"/>
    <mergeCell ref="J253:J257"/>
    <mergeCell ref="K253:K257"/>
    <mergeCell ref="L253:L257"/>
    <mergeCell ref="T250:T252"/>
    <mergeCell ref="U250:U252"/>
    <mergeCell ref="V250:V252"/>
    <mergeCell ref="W250:W252"/>
    <mergeCell ref="X250:X252"/>
    <mergeCell ref="Y250:Y252"/>
    <mergeCell ref="N250:N252"/>
    <mergeCell ref="O250:O252"/>
    <mergeCell ref="P250:P252"/>
    <mergeCell ref="Q250:Q252"/>
    <mergeCell ref="R250:R252"/>
    <mergeCell ref="S250:S252"/>
    <mergeCell ref="W236:W249"/>
    <mergeCell ref="X236:X249"/>
    <mergeCell ref="Y236:Y249"/>
    <mergeCell ref="S236:S249"/>
    <mergeCell ref="T236:T249"/>
    <mergeCell ref="U236:U249"/>
    <mergeCell ref="V236:V249"/>
    <mergeCell ref="G250:G252"/>
    <mergeCell ref="H250:H252"/>
    <mergeCell ref="I250:I252"/>
    <mergeCell ref="J250:J252"/>
    <mergeCell ref="K250:K252"/>
    <mergeCell ref="L250:L252"/>
    <mergeCell ref="M250:M252"/>
    <mergeCell ref="Q236:Q249"/>
    <mergeCell ref="R236:R249"/>
    <mergeCell ref="K236:K249"/>
    <mergeCell ref="L236:L249"/>
    <mergeCell ref="M236:M249"/>
    <mergeCell ref="N236:N249"/>
    <mergeCell ref="O236:O249"/>
    <mergeCell ref="P236:P249"/>
    <mergeCell ref="T227:T235"/>
    <mergeCell ref="U227:U235"/>
    <mergeCell ref="V227:V235"/>
    <mergeCell ref="W227:W235"/>
    <mergeCell ref="X227:X235"/>
    <mergeCell ref="Y227:Y235"/>
    <mergeCell ref="N227:N235"/>
    <mergeCell ref="O227:O235"/>
    <mergeCell ref="P227:P235"/>
    <mergeCell ref="Q227:Q235"/>
    <mergeCell ref="R227:R235"/>
    <mergeCell ref="S227:S235"/>
    <mergeCell ref="Q224:Q226"/>
    <mergeCell ref="R224:R226"/>
    <mergeCell ref="S224:S226"/>
    <mergeCell ref="T224:T226"/>
    <mergeCell ref="U224:U226"/>
    <mergeCell ref="V224:V226"/>
    <mergeCell ref="K224:K226"/>
    <mergeCell ref="L224:L226"/>
    <mergeCell ref="M224:M226"/>
    <mergeCell ref="N224:N226"/>
    <mergeCell ref="O224:O226"/>
    <mergeCell ref="P224:P226"/>
    <mergeCell ref="W219:W223"/>
    <mergeCell ref="X219:X223"/>
    <mergeCell ref="Y219:Y223"/>
    <mergeCell ref="F224:F266"/>
    <mergeCell ref="G224:G226"/>
    <mergeCell ref="H224:H226"/>
    <mergeCell ref="I224:I226"/>
    <mergeCell ref="J224:J226"/>
    <mergeCell ref="O219:O223"/>
    <mergeCell ref="P219:P223"/>
    <mergeCell ref="Q219:Q223"/>
    <mergeCell ref="R219:R223"/>
    <mergeCell ref="S219:S223"/>
    <mergeCell ref="T219:T223"/>
    <mergeCell ref="W224:W226"/>
    <mergeCell ref="X224:X226"/>
    <mergeCell ref="Y224:Y226"/>
    <mergeCell ref="G227:G235"/>
    <mergeCell ref="H227:H235"/>
    <mergeCell ref="I227:I235"/>
    <mergeCell ref="J227:J235"/>
    <mergeCell ref="K227:K235"/>
    <mergeCell ref="L227:L235"/>
    <mergeCell ref="M227:M235"/>
    <mergeCell ref="U216:U218"/>
    <mergeCell ref="V216:V218"/>
    <mergeCell ref="K216:K218"/>
    <mergeCell ref="L216:L218"/>
    <mergeCell ref="M216:M218"/>
    <mergeCell ref="N216:N218"/>
    <mergeCell ref="O216:O218"/>
    <mergeCell ref="P216:P218"/>
    <mergeCell ref="U219:U223"/>
    <mergeCell ref="V219:V223"/>
    <mergeCell ref="J219:J223"/>
    <mergeCell ref="K219:K223"/>
    <mergeCell ref="L219:L223"/>
    <mergeCell ref="M219:M223"/>
    <mergeCell ref="N219:N223"/>
    <mergeCell ref="Q216:Q218"/>
    <mergeCell ref="R216:R218"/>
    <mergeCell ref="S216:S218"/>
    <mergeCell ref="T216:T218"/>
    <mergeCell ref="P206:P208"/>
    <mergeCell ref="Q206:Q208"/>
    <mergeCell ref="R206:R208"/>
    <mergeCell ref="U211:U215"/>
    <mergeCell ref="V211:V215"/>
    <mergeCell ref="W211:W215"/>
    <mergeCell ref="X211:X215"/>
    <mergeCell ref="Y211:Y215"/>
    <mergeCell ref="F216:F223"/>
    <mergeCell ref="G216:G218"/>
    <mergeCell ref="H216:H223"/>
    <mergeCell ref="I216:I218"/>
    <mergeCell ref="J216:J218"/>
    <mergeCell ref="O211:O215"/>
    <mergeCell ref="P211:P215"/>
    <mergeCell ref="Q211:Q215"/>
    <mergeCell ref="R211:R215"/>
    <mergeCell ref="S211:S215"/>
    <mergeCell ref="T211:T215"/>
    <mergeCell ref="W216:W218"/>
    <mergeCell ref="X216:X218"/>
    <mergeCell ref="Y216:Y218"/>
    <mergeCell ref="G219:G223"/>
    <mergeCell ref="I219:I223"/>
    <mergeCell ref="F209:F215"/>
    <mergeCell ref="H209:H215"/>
    <mergeCell ref="G211:G215"/>
    <mergeCell ref="I211:I215"/>
    <mergeCell ref="J211:J215"/>
    <mergeCell ref="K211:K215"/>
    <mergeCell ref="L211:L215"/>
    <mergeCell ref="M211:M215"/>
    <mergeCell ref="N211:N215"/>
    <mergeCell ref="W199:W204"/>
    <mergeCell ref="X199:X204"/>
    <mergeCell ref="Y199:Y204"/>
    <mergeCell ref="G206:G208"/>
    <mergeCell ref="I206:I208"/>
    <mergeCell ref="J206:J208"/>
    <mergeCell ref="K206:K208"/>
    <mergeCell ref="L206:L208"/>
    <mergeCell ref="O199:O204"/>
    <mergeCell ref="P199:P204"/>
    <mergeCell ref="Q199:Q204"/>
    <mergeCell ref="R199:R204"/>
    <mergeCell ref="S199:S204"/>
    <mergeCell ref="T199:T204"/>
    <mergeCell ref="Y206:Y208"/>
    <mergeCell ref="S206:S208"/>
    <mergeCell ref="T206:T208"/>
    <mergeCell ref="U206:U208"/>
    <mergeCell ref="V206:V208"/>
    <mergeCell ref="W206:W208"/>
    <mergeCell ref="X206:X208"/>
    <mergeCell ref="M206:M208"/>
    <mergeCell ref="N206:N208"/>
    <mergeCell ref="O206:O208"/>
    <mergeCell ref="Y191:Y198"/>
    <mergeCell ref="F199:F208"/>
    <mergeCell ref="G199:G204"/>
    <mergeCell ref="H199:H208"/>
    <mergeCell ref="I199:I204"/>
    <mergeCell ref="J199:J204"/>
    <mergeCell ref="K199:K204"/>
    <mergeCell ref="L199:L204"/>
    <mergeCell ref="M199:M204"/>
    <mergeCell ref="N199:N204"/>
    <mergeCell ref="S191:S198"/>
    <mergeCell ref="T191:T198"/>
    <mergeCell ref="U191:U198"/>
    <mergeCell ref="V191:V198"/>
    <mergeCell ref="W191:W198"/>
    <mergeCell ref="X191:X198"/>
    <mergeCell ref="M191:M198"/>
    <mergeCell ref="N191:N198"/>
    <mergeCell ref="O191:O198"/>
    <mergeCell ref="P191:P198"/>
    <mergeCell ref="Q191:Q198"/>
    <mergeCell ref="R191:R198"/>
    <mergeCell ref="U199:U204"/>
    <mergeCell ref="V199:V204"/>
    <mergeCell ref="G191:G198"/>
    <mergeCell ref="I191:I198"/>
    <mergeCell ref="J191:J198"/>
    <mergeCell ref="K191:K198"/>
    <mergeCell ref="L191:L198"/>
    <mergeCell ref="O186:O190"/>
    <mergeCell ref="P186:P190"/>
    <mergeCell ref="Q186:Q190"/>
    <mergeCell ref="R186:R190"/>
    <mergeCell ref="Y179:Y185"/>
    <mergeCell ref="G186:G190"/>
    <mergeCell ref="I186:I190"/>
    <mergeCell ref="J186:J190"/>
    <mergeCell ref="K186:K190"/>
    <mergeCell ref="L186:L190"/>
    <mergeCell ref="M186:M190"/>
    <mergeCell ref="N186:N190"/>
    <mergeCell ref="Q179:Q185"/>
    <mergeCell ref="R179:R185"/>
    <mergeCell ref="S179:S185"/>
    <mergeCell ref="T179:T185"/>
    <mergeCell ref="U179:U185"/>
    <mergeCell ref="V179:V185"/>
    <mergeCell ref="U186:U190"/>
    <mergeCell ref="V186:V190"/>
    <mergeCell ref="W186:W190"/>
    <mergeCell ref="X186:X190"/>
    <mergeCell ref="Y186:Y190"/>
    <mergeCell ref="S186:S190"/>
    <mergeCell ref="T186:T190"/>
    <mergeCell ref="L179:L185"/>
    <mergeCell ref="W174:W178"/>
    <mergeCell ref="X174:X178"/>
    <mergeCell ref="M174:M178"/>
    <mergeCell ref="N174:N178"/>
    <mergeCell ref="O174:O178"/>
    <mergeCell ref="P174:P178"/>
    <mergeCell ref="Q174:Q178"/>
    <mergeCell ref="R174:R178"/>
    <mergeCell ref="W179:W185"/>
    <mergeCell ref="X179:X185"/>
    <mergeCell ref="M179:M185"/>
    <mergeCell ref="N179:N185"/>
    <mergeCell ref="O179:O185"/>
    <mergeCell ref="P179:P185"/>
    <mergeCell ref="S174:S178"/>
    <mergeCell ref="T174:T178"/>
    <mergeCell ref="U174:U178"/>
    <mergeCell ref="V174:V178"/>
    <mergeCell ref="P164:P167"/>
    <mergeCell ref="Q164:Q167"/>
    <mergeCell ref="R164:R167"/>
    <mergeCell ref="W168:W173"/>
    <mergeCell ref="X168:X173"/>
    <mergeCell ref="Y168:Y173"/>
    <mergeCell ref="F174:F198"/>
    <mergeCell ref="G174:G178"/>
    <mergeCell ref="H174:H198"/>
    <mergeCell ref="I174:I178"/>
    <mergeCell ref="J174:J178"/>
    <mergeCell ref="K174:K178"/>
    <mergeCell ref="L174:L178"/>
    <mergeCell ref="Q168:Q173"/>
    <mergeCell ref="R168:R173"/>
    <mergeCell ref="S168:S173"/>
    <mergeCell ref="T168:T173"/>
    <mergeCell ref="U168:U173"/>
    <mergeCell ref="V168:V173"/>
    <mergeCell ref="Y174:Y178"/>
    <mergeCell ref="G179:G185"/>
    <mergeCell ref="I179:I185"/>
    <mergeCell ref="J179:J185"/>
    <mergeCell ref="K179:K185"/>
    <mergeCell ref="G168:G173"/>
    <mergeCell ref="I168:I173"/>
    <mergeCell ref="J168:J173"/>
    <mergeCell ref="K168:K173"/>
    <mergeCell ref="L168:L173"/>
    <mergeCell ref="M168:M173"/>
    <mergeCell ref="N168:N173"/>
    <mergeCell ref="O168:O173"/>
    <mergeCell ref="P168:P173"/>
    <mergeCell ref="W156:W163"/>
    <mergeCell ref="X156:X163"/>
    <mergeCell ref="Y156:Y163"/>
    <mergeCell ref="G164:G167"/>
    <mergeCell ref="I164:I167"/>
    <mergeCell ref="J164:J167"/>
    <mergeCell ref="K164:K167"/>
    <mergeCell ref="L164:L167"/>
    <mergeCell ref="O156:O163"/>
    <mergeCell ref="P156:P163"/>
    <mergeCell ref="Q156:Q163"/>
    <mergeCell ref="R156:R163"/>
    <mergeCell ref="S156:S163"/>
    <mergeCell ref="T156:T163"/>
    <mergeCell ref="Y164:Y167"/>
    <mergeCell ref="S164:S167"/>
    <mergeCell ref="T164:T167"/>
    <mergeCell ref="U164:U167"/>
    <mergeCell ref="V164:V167"/>
    <mergeCell ref="W164:W167"/>
    <mergeCell ref="X164:X167"/>
    <mergeCell ref="M164:M167"/>
    <mergeCell ref="N164:N167"/>
    <mergeCell ref="O164:O167"/>
    <mergeCell ref="N156:N163"/>
    <mergeCell ref="Q150:Q155"/>
    <mergeCell ref="R150:R155"/>
    <mergeCell ref="S150:S155"/>
    <mergeCell ref="T150:T155"/>
    <mergeCell ref="U150:U155"/>
    <mergeCell ref="V150:V155"/>
    <mergeCell ref="K150:K155"/>
    <mergeCell ref="L150:L155"/>
    <mergeCell ref="M150:M155"/>
    <mergeCell ref="N150:N155"/>
    <mergeCell ref="O150:O155"/>
    <mergeCell ref="P150:P155"/>
    <mergeCell ref="U156:U163"/>
    <mergeCell ref="V156:V163"/>
    <mergeCell ref="V146:V149"/>
    <mergeCell ref="W146:W149"/>
    <mergeCell ref="X146:X149"/>
    <mergeCell ref="Y146:Y149"/>
    <mergeCell ref="F150:F173"/>
    <mergeCell ref="G150:G155"/>
    <mergeCell ref="H150:H173"/>
    <mergeCell ref="I150:I155"/>
    <mergeCell ref="J150:J155"/>
    <mergeCell ref="O146:O149"/>
    <mergeCell ref="P146:P149"/>
    <mergeCell ref="Q146:Q149"/>
    <mergeCell ref="R146:R149"/>
    <mergeCell ref="S146:S149"/>
    <mergeCell ref="T146:T149"/>
    <mergeCell ref="W150:W155"/>
    <mergeCell ref="X150:X155"/>
    <mergeCell ref="Y150:Y155"/>
    <mergeCell ref="G156:G163"/>
    <mergeCell ref="I156:I163"/>
    <mergeCell ref="J156:J163"/>
    <mergeCell ref="K156:K163"/>
    <mergeCell ref="L156:L163"/>
    <mergeCell ref="M156:M163"/>
    <mergeCell ref="I146:I149"/>
    <mergeCell ref="J146:J149"/>
    <mergeCell ref="K146:K148"/>
    <mergeCell ref="L146:L149"/>
    <mergeCell ref="M146:M149"/>
    <mergeCell ref="N146:N149"/>
    <mergeCell ref="S141:S143"/>
    <mergeCell ref="T141:T143"/>
    <mergeCell ref="U141:U143"/>
    <mergeCell ref="M141:M143"/>
    <mergeCell ref="N141:N143"/>
    <mergeCell ref="O141:O143"/>
    <mergeCell ref="P141:P143"/>
    <mergeCell ref="Q141:Q143"/>
    <mergeCell ref="R141:R143"/>
    <mergeCell ref="U146:U149"/>
    <mergeCell ref="X136:X140"/>
    <mergeCell ref="Y136:Y140"/>
    <mergeCell ref="G141:G143"/>
    <mergeCell ref="I141:I143"/>
    <mergeCell ref="J141:J143"/>
    <mergeCell ref="K141:K143"/>
    <mergeCell ref="L141:L143"/>
    <mergeCell ref="O136:O140"/>
    <mergeCell ref="P136:P140"/>
    <mergeCell ref="Q136:Q140"/>
    <mergeCell ref="R136:R140"/>
    <mergeCell ref="S136:S140"/>
    <mergeCell ref="T136:T140"/>
    <mergeCell ref="Y141:Y143"/>
    <mergeCell ref="V141:V143"/>
    <mergeCell ref="W141:W143"/>
    <mergeCell ref="X141:X143"/>
    <mergeCell ref="K136:K140"/>
    <mergeCell ref="L136:L140"/>
    <mergeCell ref="M136:M140"/>
    <mergeCell ref="N136:N140"/>
    <mergeCell ref="U136:U140"/>
    <mergeCell ref="V136:V140"/>
    <mergeCell ref="W136:W140"/>
    <mergeCell ref="K132:K135"/>
    <mergeCell ref="L132:L135"/>
    <mergeCell ref="O115:O130"/>
    <mergeCell ref="P115:P130"/>
    <mergeCell ref="Q115:Q130"/>
    <mergeCell ref="R115:R130"/>
    <mergeCell ref="S115:S130"/>
    <mergeCell ref="T115:T130"/>
    <mergeCell ref="Y132:Y135"/>
    <mergeCell ref="X132:X135"/>
    <mergeCell ref="S132:S135"/>
    <mergeCell ref="T132:T135"/>
    <mergeCell ref="U132:U135"/>
    <mergeCell ref="V132:V135"/>
    <mergeCell ref="W132:W135"/>
    <mergeCell ref="M132:M135"/>
    <mergeCell ref="N132:N135"/>
    <mergeCell ref="O132:O135"/>
    <mergeCell ref="P132:P135"/>
    <mergeCell ref="Q132:Q135"/>
    <mergeCell ref="R132:R135"/>
    <mergeCell ref="W108:W114"/>
    <mergeCell ref="X108:X114"/>
    <mergeCell ref="Y108:Y114"/>
    <mergeCell ref="G115:G130"/>
    <mergeCell ref="I115:I130"/>
    <mergeCell ref="J115:J130"/>
    <mergeCell ref="K115:K130"/>
    <mergeCell ref="L115:L130"/>
    <mergeCell ref="M115:M130"/>
    <mergeCell ref="N115:N130"/>
    <mergeCell ref="Q108:Q114"/>
    <mergeCell ref="R108:R114"/>
    <mergeCell ref="S108:S114"/>
    <mergeCell ref="T108:T114"/>
    <mergeCell ref="U108:U114"/>
    <mergeCell ref="V108:V114"/>
    <mergeCell ref="U115:U130"/>
    <mergeCell ref="V115:V130"/>
    <mergeCell ref="W115:W130"/>
    <mergeCell ref="X115:X130"/>
    <mergeCell ref="Y115:Y130"/>
    <mergeCell ref="S101:S107"/>
    <mergeCell ref="T101:T107"/>
    <mergeCell ref="U101:U107"/>
    <mergeCell ref="V101:V107"/>
    <mergeCell ref="W101:W107"/>
    <mergeCell ref="X101:X107"/>
    <mergeCell ref="M101:M107"/>
    <mergeCell ref="N101:N107"/>
    <mergeCell ref="O101:O107"/>
    <mergeCell ref="P101:P107"/>
    <mergeCell ref="Q101:Q107"/>
    <mergeCell ref="R101:R107"/>
    <mergeCell ref="Y94:Y100"/>
    <mergeCell ref="F101:F135"/>
    <mergeCell ref="G101:G107"/>
    <mergeCell ref="H101:H135"/>
    <mergeCell ref="I101:I107"/>
    <mergeCell ref="J101:J107"/>
    <mergeCell ref="K101:K107"/>
    <mergeCell ref="L101:L107"/>
    <mergeCell ref="Q94:Q100"/>
    <mergeCell ref="R94:R100"/>
    <mergeCell ref="S94:S100"/>
    <mergeCell ref="T94:T100"/>
    <mergeCell ref="U94:U100"/>
    <mergeCell ref="V94:V100"/>
    <mergeCell ref="Y101:Y107"/>
    <mergeCell ref="G108:G114"/>
    <mergeCell ref="I108:I114"/>
    <mergeCell ref="J108:J114"/>
    <mergeCell ref="K108:K114"/>
    <mergeCell ref="L108:L114"/>
    <mergeCell ref="M108:M114"/>
    <mergeCell ref="N108:N114"/>
    <mergeCell ref="O108:O114"/>
    <mergeCell ref="P108:P114"/>
    <mergeCell ref="O94:O100"/>
    <mergeCell ref="P94:P100"/>
    <mergeCell ref="S87:S91"/>
    <mergeCell ref="T87:T91"/>
    <mergeCell ref="U87:U91"/>
    <mergeCell ref="V87:V91"/>
    <mergeCell ref="W87:W91"/>
    <mergeCell ref="X87:X91"/>
    <mergeCell ref="M87:M91"/>
    <mergeCell ref="N87:N91"/>
    <mergeCell ref="O87:O91"/>
    <mergeCell ref="P87:P91"/>
    <mergeCell ref="Q87:Q91"/>
    <mergeCell ref="R87:R91"/>
    <mergeCell ref="W94:W100"/>
    <mergeCell ref="X94:X100"/>
    <mergeCell ref="W81:W86"/>
    <mergeCell ref="X81:X86"/>
    <mergeCell ref="Y81:Y86"/>
    <mergeCell ref="F87:F100"/>
    <mergeCell ref="G87:G91"/>
    <mergeCell ref="H87:H100"/>
    <mergeCell ref="I87:I91"/>
    <mergeCell ref="J87:J91"/>
    <mergeCell ref="K87:K91"/>
    <mergeCell ref="L87:L91"/>
    <mergeCell ref="Q81:Q86"/>
    <mergeCell ref="R81:R86"/>
    <mergeCell ref="S81:S86"/>
    <mergeCell ref="T81:T86"/>
    <mergeCell ref="U81:U86"/>
    <mergeCell ref="V81:V86"/>
    <mergeCell ref="Y87:Y91"/>
    <mergeCell ref="G94:G100"/>
    <mergeCell ref="I94:I100"/>
    <mergeCell ref="J94:J100"/>
    <mergeCell ref="K94:K100"/>
    <mergeCell ref="L94:L100"/>
    <mergeCell ref="M94:M100"/>
    <mergeCell ref="N94:N100"/>
    <mergeCell ref="K81:K86"/>
    <mergeCell ref="L81:L86"/>
    <mergeCell ref="M81:M86"/>
    <mergeCell ref="N81:N86"/>
    <mergeCell ref="O81:O86"/>
    <mergeCell ref="P81:P86"/>
    <mergeCell ref="S76:S80"/>
    <mergeCell ref="T76:T80"/>
    <mergeCell ref="U76:U80"/>
    <mergeCell ref="M76:M80"/>
    <mergeCell ref="N76:N80"/>
    <mergeCell ref="O76:O80"/>
    <mergeCell ref="P76:P80"/>
    <mergeCell ref="Q76:Q80"/>
    <mergeCell ref="R76:R80"/>
    <mergeCell ref="W69:W75"/>
    <mergeCell ref="X69:X75"/>
    <mergeCell ref="Y69:Y75"/>
    <mergeCell ref="G76:G80"/>
    <mergeCell ref="I76:I80"/>
    <mergeCell ref="J76:J80"/>
    <mergeCell ref="K76:K80"/>
    <mergeCell ref="L76:L80"/>
    <mergeCell ref="O69:O75"/>
    <mergeCell ref="P69:P75"/>
    <mergeCell ref="Q69:Q75"/>
    <mergeCell ref="R69:R75"/>
    <mergeCell ref="S69:S75"/>
    <mergeCell ref="T69:T75"/>
    <mergeCell ref="Y76:Y80"/>
    <mergeCell ref="V76:V80"/>
    <mergeCell ref="W76:W80"/>
    <mergeCell ref="X76:X80"/>
    <mergeCell ref="W58:W68"/>
    <mergeCell ref="X58:X68"/>
    <mergeCell ref="Y58:Y68"/>
    <mergeCell ref="G69:G75"/>
    <mergeCell ref="I69:I75"/>
    <mergeCell ref="J69:J75"/>
    <mergeCell ref="K69:K75"/>
    <mergeCell ref="L69:L75"/>
    <mergeCell ref="M69:M75"/>
    <mergeCell ref="N69:N75"/>
    <mergeCell ref="Q58:Q68"/>
    <mergeCell ref="R58:R68"/>
    <mergeCell ref="S58:S68"/>
    <mergeCell ref="T58:T68"/>
    <mergeCell ref="U58:U68"/>
    <mergeCell ref="V58:V68"/>
    <mergeCell ref="K58:K68"/>
    <mergeCell ref="L58:L68"/>
    <mergeCell ref="M58:M68"/>
    <mergeCell ref="N58:N68"/>
    <mergeCell ref="O58:O68"/>
    <mergeCell ref="P58:P68"/>
    <mergeCell ref="U69:U75"/>
    <mergeCell ref="V69:V75"/>
    <mergeCell ref="E58:E274"/>
    <mergeCell ref="F58:F86"/>
    <mergeCell ref="G58:G68"/>
    <mergeCell ref="H58:H86"/>
    <mergeCell ref="I58:I68"/>
    <mergeCell ref="J58:J68"/>
    <mergeCell ref="G236:G249"/>
    <mergeCell ref="H236:H249"/>
    <mergeCell ref="I236:I249"/>
    <mergeCell ref="J236:J249"/>
    <mergeCell ref="G81:G86"/>
    <mergeCell ref="I81:I86"/>
    <mergeCell ref="J81:J86"/>
    <mergeCell ref="G132:G135"/>
    <mergeCell ref="I132:I135"/>
    <mergeCell ref="J132:J135"/>
    <mergeCell ref="F136:F143"/>
    <mergeCell ref="G136:G140"/>
    <mergeCell ref="H136:H143"/>
    <mergeCell ref="I136:I140"/>
    <mergeCell ref="J136:J140"/>
    <mergeCell ref="F144:F149"/>
    <mergeCell ref="H144:H149"/>
    <mergeCell ref="G146:G149"/>
    <mergeCell ref="V53:V57"/>
    <mergeCell ref="W53:W57"/>
    <mergeCell ref="X53:X57"/>
    <mergeCell ref="Y53:Y57"/>
    <mergeCell ref="N53:N57"/>
    <mergeCell ref="O53:O57"/>
    <mergeCell ref="P53:P57"/>
    <mergeCell ref="Q53:Q57"/>
    <mergeCell ref="R53:R57"/>
    <mergeCell ref="S53:S57"/>
    <mergeCell ref="Y46:Y52"/>
    <mergeCell ref="N46:N52"/>
    <mergeCell ref="O46:O52"/>
    <mergeCell ref="P46:P52"/>
    <mergeCell ref="Q46:Q52"/>
    <mergeCell ref="R46:R52"/>
    <mergeCell ref="S46:S52"/>
    <mergeCell ref="G53:G57"/>
    <mergeCell ref="I53:I57"/>
    <mergeCell ref="J53:J57"/>
    <mergeCell ref="K53:K57"/>
    <mergeCell ref="L53:L57"/>
    <mergeCell ref="M53:M57"/>
    <mergeCell ref="T46:T52"/>
    <mergeCell ref="U46:U52"/>
    <mergeCell ref="V46:V52"/>
    <mergeCell ref="G46:G52"/>
    <mergeCell ref="I46:I52"/>
    <mergeCell ref="J46:J52"/>
    <mergeCell ref="K46:K52"/>
    <mergeCell ref="L46:L52"/>
    <mergeCell ref="M46:M52"/>
    <mergeCell ref="T53:T57"/>
    <mergeCell ref="U53:U57"/>
    <mergeCell ref="E41:Y41"/>
    <mergeCell ref="E42:E57"/>
    <mergeCell ref="F42:F57"/>
    <mergeCell ref="G42:G45"/>
    <mergeCell ref="H42:H57"/>
    <mergeCell ref="I42:I45"/>
    <mergeCell ref="J42:J45"/>
    <mergeCell ref="K42:K45"/>
    <mergeCell ref="L42:L45"/>
    <mergeCell ref="M42:M45"/>
    <mergeCell ref="T42:T45"/>
    <mergeCell ref="U42:U45"/>
    <mergeCell ref="V42:V45"/>
    <mergeCell ref="W42:W45"/>
    <mergeCell ref="X42:X45"/>
    <mergeCell ref="Y42:Y45"/>
    <mergeCell ref="N42:N45"/>
    <mergeCell ref="O42:O45"/>
    <mergeCell ref="P42:P45"/>
    <mergeCell ref="Q42:Q45"/>
    <mergeCell ref="R42:R45"/>
    <mergeCell ref="S42:S45"/>
    <mergeCell ref="W46:W52"/>
    <mergeCell ref="X46:X52"/>
    <mergeCell ref="X34:X38"/>
    <mergeCell ref="Y34:Y38"/>
    <mergeCell ref="G39:G40"/>
    <mergeCell ref="H39:H40"/>
    <mergeCell ref="M39:M40"/>
    <mergeCell ref="P34:P38"/>
    <mergeCell ref="Q34:Q38"/>
    <mergeCell ref="R34:R38"/>
    <mergeCell ref="S34:S38"/>
    <mergeCell ref="T34:T38"/>
    <mergeCell ref="U34:U38"/>
    <mergeCell ref="Y25:Y33"/>
    <mergeCell ref="G34:G38"/>
    <mergeCell ref="H34:H38"/>
    <mergeCell ref="I34:I38"/>
    <mergeCell ref="J34:J38"/>
    <mergeCell ref="K34:K38"/>
    <mergeCell ref="L34:L38"/>
    <mergeCell ref="M34:M38"/>
    <mergeCell ref="N34:N38"/>
    <mergeCell ref="O34:O38"/>
    <mergeCell ref="S25:S33"/>
    <mergeCell ref="T25:T33"/>
    <mergeCell ref="U25:U33"/>
    <mergeCell ref="V25:V33"/>
    <mergeCell ref="W25:W33"/>
    <mergeCell ref="X25:X33"/>
    <mergeCell ref="M25:M33"/>
    <mergeCell ref="N25:N33"/>
    <mergeCell ref="O25:O33"/>
    <mergeCell ref="P25:P33"/>
    <mergeCell ref="Q25:Q33"/>
    <mergeCell ref="R25:R33"/>
    <mergeCell ref="V34:V38"/>
    <mergeCell ref="W34:W38"/>
    <mergeCell ref="G25:G33"/>
    <mergeCell ref="H25:H33"/>
    <mergeCell ref="I25:I33"/>
    <mergeCell ref="J25:J33"/>
    <mergeCell ref="K25:K33"/>
    <mergeCell ref="L25:L33"/>
    <mergeCell ref="P21:P24"/>
    <mergeCell ref="Q21:Q24"/>
    <mergeCell ref="R21:R24"/>
    <mergeCell ref="X17:X20"/>
    <mergeCell ref="Y17:Y20"/>
    <mergeCell ref="I21:I24"/>
    <mergeCell ref="J21:J24"/>
    <mergeCell ref="K21:K24"/>
    <mergeCell ref="L21:L24"/>
    <mergeCell ref="M21:M24"/>
    <mergeCell ref="N21:N24"/>
    <mergeCell ref="O21:O24"/>
    <mergeCell ref="Q17:Q20"/>
    <mergeCell ref="R17:R20"/>
    <mergeCell ref="S17:S20"/>
    <mergeCell ref="T17:T20"/>
    <mergeCell ref="U17:U20"/>
    <mergeCell ref="V17:V20"/>
    <mergeCell ref="V21:V24"/>
    <mergeCell ref="W21:W24"/>
    <mergeCell ref="X21:X24"/>
    <mergeCell ref="Y21:Y24"/>
    <mergeCell ref="S21:S24"/>
    <mergeCell ref="T21:T24"/>
    <mergeCell ref="U21:U24"/>
    <mergeCell ref="V9:V16"/>
    <mergeCell ref="W9:W16"/>
    <mergeCell ref="L9:L16"/>
    <mergeCell ref="M9:M16"/>
    <mergeCell ref="N9:N16"/>
    <mergeCell ref="O9:O16"/>
    <mergeCell ref="P9:P16"/>
    <mergeCell ref="Q9:Q16"/>
    <mergeCell ref="W17:W20"/>
    <mergeCell ref="E1:I6"/>
    <mergeCell ref="J1:Y6"/>
    <mergeCell ref="E8:Y8"/>
    <mergeCell ref="E9:E40"/>
    <mergeCell ref="F9:F40"/>
    <mergeCell ref="G9:G24"/>
    <mergeCell ref="H9:H24"/>
    <mergeCell ref="I9:I16"/>
    <mergeCell ref="J9:J16"/>
    <mergeCell ref="K9:K16"/>
    <mergeCell ref="X9:X16"/>
    <mergeCell ref="Y9:Y16"/>
    <mergeCell ref="I17:I20"/>
    <mergeCell ref="J17:J20"/>
    <mergeCell ref="K17:K20"/>
    <mergeCell ref="L17:L20"/>
    <mergeCell ref="M17:M20"/>
    <mergeCell ref="N17:N20"/>
    <mergeCell ref="O17:O20"/>
    <mergeCell ref="P17:P20"/>
    <mergeCell ref="R9:R16"/>
    <mergeCell ref="S9:S16"/>
    <mergeCell ref="T9:T16"/>
    <mergeCell ref="U9:U1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352BF-54ED-4D1A-ABCB-C76B5A3F97AF}">
  <dimension ref="A1:FS93"/>
  <sheetViews>
    <sheetView zoomScale="70" zoomScaleNormal="70" workbookViewId="0">
      <selection activeCell="D94" sqref="D94"/>
    </sheetView>
  </sheetViews>
  <sheetFormatPr baseColWidth="10" defaultRowHeight="15"/>
  <cols>
    <col min="1" max="1" width="4.7109375" customWidth="1"/>
    <col min="2" max="2" width="17.7109375" customWidth="1"/>
    <col min="3" max="3" width="45.7109375" customWidth="1"/>
    <col min="4" max="4" width="73.28515625" customWidth="1"/>
    <col min="9" max="9" width="15.7109375" customWidth="1"/>
    <col min="10" max="10" width="18" customWidth="1"/>
  </cols>
  <sheetData>
    <row r="1" spans="1:10" ht="57.75" thickBot="1">
      <c r="A1" s="130" t="s">
        <v>3</v>
      </c>
      <c r="B1" s="131" t="s">
        <v>514</v>
      </c>
      <c r="C1" s="132" t="s">
        <v>5</v>
      </c>
      <c r="D1" s="132" t="s">
        <v>8</v>
      </c>
      <c r="E1" s="132" t="s">
        <v>12</v>
      </c>
      <c r="F1" s="132" t="s">
        <v>515</v>
      </c>
      <c r="G1" s="132" t="s">
        <v>516</v>
      </c>
      <c r="H1" s="132" t="s">
        <v>534</v>
      </c>
      <c r="I1" s="132" t="s">
        <v>535</v>
      </c>
      <c r="J1" s="133" t="s">
        <v>517</v>
      </c>
    </row>
    <row r="2" spans="1:10">
      <c r="A2" s="496">
        <v>1</v>
      </c>
      <c r="B2" s="490" t="s">
        <v>23</v>
      </c>
      <c r="C2" s="500" t="s">
        <v>24</v>
      </c>
      <c r="D2" s="165" t="s">
        <v>518</v>
      </c>
      <c r="E2" s="511" t="s">
        <v>519</v>
      </c>
      <c r="F2" s="513" t="s">
        <v>520</v>
      </c>
      <c r="G2" s="509">
        <v>0.75</v>
      </c>
      <c r="H2" s="509">
        <v>0.25</v>
      </c>
      <c r="I2" s="502">
        <f>G2+H2</f>
        <v>1</v>
      </c>
      <c r="J2" s="494" t="str">
        <f>IF(I2&gt;67.5%,"CUMPLE","NO CUMPLE")</f>
        <v>CUMPLE</v>
      </c>
    </row>
    <row r="3" spans="1:10">
      <c r="A3" s="497"/>
      <c r="B3" s="499"/>
      <c r="C3" s="487"/>
      <c r="D3" s="168"/>
      <c r="E3" s="512"/>
      <c r="F3" s="486"/>
      <c r="G3" s="506"/>
      <c r="H3" s="506"/>
      <c r="I3" s="503"/>
      <c r="J3" s="504"/>
    </row>
    <row r="4" spans="1:10">
      <c r="A4" s="497"/>
      <c r="B4" s="499"/>
      <c r="C4" s="487"/>
      <c r="D4" s="168"/>
      <c r="E4" s="512"/>
      <c r="F4" s="486"/>
      <c r="G4" s="506"/>
      <c r="H4" s="506"/>
      <c r="I4" s="503"/>
      <c r="J4" s="504"/>
    </row>
    <row r="5" spans="1:10">
      <c r="A5" s="497"/>
      <c r="B5" s="499"/>
      <c r="C5" s="487"/>
      <c r="D5" s="168"/>
      <c r="E5" s="512"/>
      <c r="F5" s="486"/>
      <c r="G5" s="506"/>
      <c r="H5" s="506"/>
      <c r="I5" s="503"/>
      <c r="J5" s="504"/>
    </row>
    <row r="6" spans="1:10">
      <c r="A6" s="497"/>
      <c r="B6" s="499"/>
      <c r="C6" s="487"/>
      <c r="D6" s="168"/>
      <c r="E6" s="512"/>
      <c r="F6" s="486"/>
      <c r="G6" s="506"/>
      <c r="H6" s="506"/>
      <c r="I6" s="503"/>
      <c r="J6" s="504"/>
    </row>
    <row r="7" spans="1:10">
      <c r="A7" s="497"/>
      <c r="B7" s="499"/>
      <c r="C7" s="487"/>
      <c r="D7" s="168"/>
      <c r="E7" s="512"/>
      <c r="F7" s="486"/>
      <c r="G7" s="506"/>
      <c r="H7" s="506"/>
      <c r="I7" s="503"/>
      <c r="J7" s="504"/>
    </row>
    <row r="8" spans="1:10" ht="42" customHeight="1">
      <c r="A8" s="497"/>
      <c r="B8" s="499"/>
      <c r="C8" s="487"/>
      <c r="D8" s="168"/>
      <c r="E8" s="512"/>
      <c r="F8" s="486"/>
      <c r="G8" s="506"/>
      <c r="H8" s="506"/>
      <c r="I8" s="503"/>
      <c r="J8" s="504"/>
    </row>
    <row r="9" spans="1:10" ht="73.900000000000006" customHeight="1" thickBot="1">
      <c r="A9" s="497"/>
      <c r="B9" s="499"/>
      <c r="C9" s="487"/>
      <c r="D9" s="169"/>
      <c r="E9" s="512"/>
      <c r="F9" s="486"/>
      <c r="G9" s="507"/>
      <c r="H9" s="507"/>
      <c r="I9" s="503"/>
      <c r="J9" s="504"/>
    </row>
    <row r="10" spans="1:10">
      <c r="A10" s="497"/>
      <c r="B10" s="499"/>
      <c r="C10" s="487"/>
      <c r="D10" s="165" t="s">
        <v>37</v>
      </c>
      <c r="E10" s="486">
        <v>0</v>
      </c>
      <c r="F10" s="486">
        <v>0</v>
      </c>
      <c r="G10" s="505">
        <v>0.75</v>
      </c>
      <c r="H10" s="505">
        <v>0.25</v>
      </c>
      <c r="I10" s="486">
        <f>H10+G10+F10+E10</f>
        <v>1</v>
      </c>
      <c r="J10" s="504"/>
    </row>
    <row r="11" spans="1:10">
      <c r="A11" s="497"/>
      <c r="B11" s="499"/>
      <c r="C11" s="487"/>
      <c r="D11" s="166"/>
      <c r="E11" s="487"/>
      <c r="F11" s="487"/>
      <c r="G11" s="506"/>
      <c r="H11" s="506"/>
      <c r="I11" s="487"/>
      <c r="J11" s="504"/>
    </row>
    <row r="12" spans="1:10">
      <c r="A12" s="497"/>
      <c r="B12" s="499"/>
      <c r="C12" s="487"/>
      <c r="D12" s="166"/>
      <c r="E12" s="487"/>
      <c r="F12" s="487"/>
      <c r="G12" s="506"/>
      <c r="H12" s="506"/>
      <c r="I12" s="487"/>
      <c r="J12" s="504"/>
    </row>
    <row r="13" spans="1:10" ht="15.75" thickBot="1">
      <c r="A13" s="497"/>
      <c r="B13" s="499"/>
      <c r="C13" s="487"/>
      <c r="D13" s="167"/>
      <c r="E13" s="487"/>
      <c r="F13" s="487"/>
      <c r="G13" s="507"/>
      <c r="H13" s="507"/>
      <c r="I13" s="487"/>
      <c r="J13" s="504"/>
    </row>
    <row r="14" spans="1:10">
      <c r="A14" s="497"/>
      <c r="B14" s="499"/>
      <c r="C14" s="487"/>
      <c r="D14" s="165" t="s">
        <v>44</v>
      </c>
      <c r="E14" s="486">
        <v>0</v>
      </c>
      <c r="F14" s="486">
        <v>0</v>
      </c>
      <c r="G14" s="505">
        <v>0.25</v>
      </c>
      <c r="H14" s="505">
        <v>0.5</v>
      </c>
      <c r="I14" s="486">
        <f>E14+F14+G14+H14</f>
        <v>0.75</v>
      </c>
      <c r="J14" s="504"/>
    </row>
    <row r="15" spans="1:10">
      <c r="A15" s="497"/>
      <c r="B15" s="499"/>
      <c r="C15" s="487"/>
      <c r="D15" s="166"/>
      <c r="E15" s="487"/>
      <c r="F15" s="487"/>
      <c r="G15" s="506"/>
      <c r="H15" s="506"/>
      <c r="I15" s="487"/>
      <c r="J15" s="504"/>
    </row>
    <row r="16" spans="1:10">
      <c r="A16" s="497"/>
      <c r="B16" s="499"/>
      <c r="C16" s="487"/>
      <c r="D16" s="166"/>
      <c r="E16" s="487"/>
      <c r="F16" s="487"/>
      <c r="G16" s="506"/>
      <c r="H16" s="506"/>
      <c r="I16" s="487"/>
      <c r="J16" s="504"/>
    </row>
    <row r="17" spans="1:175" ht="65.45" customHeight="1" thickBot="1">
      <c r="A17" s="498"/>
      <c r="B17" s="491"/>
      <c r="C17" s="501"/>
      <c r="D17" s="167"/>
      <c r="E17" s="501"/>
      <c r="F17" s="501"/>
      <c r="G17" s="510"/>
      <c r="H17" s="510"/>
      <c r="I17" s="487"/>
      <c r="J17" s="495"/>
    </row>
    <row r="18" spans="1:175" ht="115.9" customHeight="1" thickBot="1">
      <c r="A18" s="110">
        <v>2</v>
      </c>
      <c r="B18" s="111" t="s">
        <v>23</v>
      </c>
      <c r="C18" s="112" t="s">
        <v>48</v>
      </c>
      <c r="D18" s="112" t="s">
        <v>521</v>
      </c>
      <c r="E18" s="113">
        <v>0</v>
      </c>
      <c r="F18" s="113">
        <v>0</v>
      </c>
      <c r="G18" s="113">
        <v>0.45</v>
      </c>
      <c r="H18" s="113">
        <v>0.5</v>
      </c>
      <c r="I18" s="113">
        <f>E18+F18+G18+H18</f>
        <v>0.95</v>
      </c>
      <c r="J18" s="114" t="str" cm="1">
        <f t="array" ref="J18">_xlfn.IFS((AND(I18&gt;56%,I18&lt;67.4%)),"CERCA AL CUMPLIMIENTO",(I18&lt;56%),"NO CUMPLE",(I18&gt;67.4000001%),"CUMPLE")</f>
        <v>CUMPLE</v>
      </c>
    </row>
    <row r="19" spans="1:175" ht="147.6" customHeight="1" thickBot="1">
      <c r="A19" s="110">
        <v>3</v>
      </c>
      <c r="B19" s="111" t="s">
        <v>23</v>
      </c>
      <c r="C19" s="112" t="s">
        <v>56</v>
      </c>
      <c r="D19" s="112" t="s">
        <v>523</v>
      </c>
      <c r="E19" s="113">
        <v>0</v>
      </c>
      <c r="F19" s="113">
        <v>0</v>
      </c>
      <c r="G19" s="113">
        <v>0.53</v>
      </c>
      <c r="H19" s="113">
        <v>0.47</v>
      </c>
      <c r="I19" s="113">
        <f>E19+F19+G19+H19</f>
        <v>1</v>
      </c>
      <c r="J19" s="114" t="str" cm="1">
        <f t="array" ref="J19">_xlfn.IFS((AND(I19&gt;56%,I19&lt;67.4%)),"CERCA AL CUMPLIMIENTO",(I19&lt;56%),"NO CUMPLE",(I19&gt;67.4000001%),"CUMPLE")</f>
        <v>CUMPLE</v>
      </c>
    </row>
    <row r="20" spans="1:175" ht="74.45" customHeight="1" thickBot="1">
      <c r="A20" s="488">
        <v>4</v>
      </c>
      <c r="B20" s="490" t="s">
        <v>23</v>
      </c>
      <c r="C20" s="492" t="s">
        <v>64</v>
      </c>
      <c r="D20" s="112" t="s">
        <v>524</v>
      </c>
      <c r="E20" s="113">
        <v>0</v>
      </c>
      <c r="F20" s="113">
        <v>0</v>
      </c>
      <c r="G20" s="113">
        <v>0.75</v>
      </c>
      <c r="H20" s="113">
        <v>0.25</v>
      </c>
      <c r="I20" s="113">
        <f>E20+F20+G20+H20</f>
        <v>1</v>
      </c>
      <c r="J20" s="494" t="str" cm="1">
        <f t="array" ref="J20">_xlfn.IFS((AND(I21&gt;56%,I21&lt;67.4%)),"CERCA AL CUMPLIMIENTO",(I21&lt;56%),"NO CUMPLE",(I21&gt;67.4000001%),"CUMPLE")</f>
        <v>CUMPLE</v>
      </c>
    </row>
    <row r="21" spans="1:175" ht="100.15" customHeight="1" thickBot="1">
      <c r="A21" s="489"/>
      <c r="B21" s="491"/>
      <c r="C21" s="493"/>
      <c r="D21" s="112" t="s">
        <v>525</v>
      </c>
      <c r="E21" s="113">
        <v>0</v>
      </c>
      <c r="F21" s="113">
        <v>0</v>
      </c>
      <c r="G21" s="113">
        <v>0.75</v>
      </c>
      <c r="H21" s="113">
        <v>0.25</v>
      </c>
      <c r="I21" s="113">
        <f>E21+F21+G21+H21</f>
        <v>1</v>
      </c>
      <c r="J21" s="495"/>
    </row>
    <row r="22" spans="1:175" ht="99.6" customHeight="1" thickBot="1">
      <c r="A22" s="110">
        <v>5</v>
      </c>
      <c r="B22" s="111" t="s">
        <v>79</v>
      </c>
      <c r="C22" s="112" t="s">
        <v>81</v>
      </c>
      <c r="D22" s="112" t="s">
        <v>84</v>
      </c>
      <c r="E22" s="113">
        <v>0.25</v>
      </c>
      <c r="F22" s="113">
        <v>0</v>
      </c>
      <c r="G22" s="113">
        <v>0.1</v>
      </c>
      <c r="H22" s="113">
        <v>0.4</v>
      </c>
      <c r="I22" s="113">
        <f>+E22+F22+G22+H22</f>
        <v>0.75</v>
      </c>
      <c r="J22" s="114" t="str" cm="1">
        <f t="array" ref="J22">_xlfn.IFS((AND(I22&gt;56%,I22&lt;67.4%)),"CERCA AL CUMPLIMIENTO",(I22&lt;56%),"NO CUMPLE",(I22&gt;67.4000001%),"CUMPLE")</f>
        <v>CUMPLE</v>
      </c>
    </row>
    <row r="23" spans="1:175" ht="149.44999999999999" customHeight="1" thickBot="1">
      <c r="A23" s="110">
        <v>6</v>
      </c>
      <c r="B23" s="111" t="s">
        <v>79</v>
      </c>
      <c r="C23" s="112" t="s">
        <v>89</v>
      </c>
      <c r="D23" s="112" t="s">
        <v>92</v>
      </c>
      <c r="E23" s="113">
        <v>0.25</v>
      </c>
      <c r="F23" s="112" t="s">
        <v>526</v>
      </c>
      <c r="G23" s="112" t="s">
        <v>526</v>
      </c>
      <c r="H23" s="112"/>
      <c r="I23" s="113">
        <v>1</v>
      </c>
      <c r="J23" s="114" t="str" cm="1">
        <f t="array" ref="J23">_xlfn.IFS((AND(I23&gt;56%,I23&lt;67.4%)),"CERCA AL CUMPLIMIENTO",(I23&lt;56%),"NO CUMPLE",(I23&gt;67.4000001%),"CUMPLE")</f>
        <v>CUMPLE</v>
      </c>
    </row>
    <row r="24" spans="1:175" ht="82.9" customHeight="1" thickBot="1">
      <c r="A24" s="110">
        <v>7</v>
      </c>
      <c r="B24" s="111" t="s">
        <v>79</v>
      </c>
      <c r="C24" s="112" t="s">
        <v>98</v>
      </c>
      <c r="D24" s="112" t="s">
        <v>527</v>
      </c>
      <c r="E24" s="119">
        <v>0.16600000000000001</v>
      </c>
      <c r="F24" s="119">
        <v>0.1241</v>
      </c>
      <c r="G24" s="119">
        <v>0.29165999999999997</v>
      </c>
      <c r="H24" s="119">
        <v>0.21640000000000001</v>
      </c>
      <c r="I24" s="120">
        <f>+E24+F24+G24+H24</f>
        <v>0.79816000000000009</v>
      </c>
      <c r="J24" s="114" t="str" cm="1">
        <f t="array" ref="J24">_xlfn.IFS((AND(I24&gt;56%,I24&lt;67.4%)),"CERCA AL CUMPLIMIENTO",(I24&lt;56%),"NO CUMPLE",(I24&gt;67.4000001%),"CUMPLE")</f>
        <v>CUMPLE</v>
      </c>
    </row>
    <row r="25" spans="1:175" ht="121.9" customHeight="1" thickBot="1">
      <c r="A25" s="110">
        <v>8</v>
      </c>
      <c r="B25" s="111" t="s">
        <v>107</v>
      </c>
      <c r="C25" s="112" t="s">
        <v>109</v>
      </c>
      <c r="D25" s="112" t="s">
        <v>112</v>
      </c>
      <c r="E25" s="113">
        <v>0.25</v>
      </c>
      <c r="F25" s="113">
        <v>0.25</v>
      </c>
      <c r="G25" s="113">
        <v>0.25</v>
      </c>
      <c r="H25" s="113">
        <v>0.25</v>
      </c>
      <c r="I25" s="113">
        <f>+E25+F25+G25+H25</f>
        <v>1</v>
      </c>
      <c r="J25" s="114" t="str" cm="1">
        <f t="array" ref="J25">_xlfn.IFS((AND(I25&gt;56%,I25&lt;67.4%)),"CERCA AL CUMPLIMIENTO",(I25&lt;56%),"NO CUMPLE",(I25&gt;67.4000001%),"CUMPLE")</f>
        <v>CUMPLE</v>
      </c>
    </row>
    <row r="26" spans="1:175" s="78" customFormat="1" ht="135" customHeight="1" thickBot="1">
      <c r="A26" s="110">
        <v>9</v>
      </c>
      <c r="B26" s="111" t="s">
        <v>107</v>
      </c>
      <c r="C26" s="112" t="s">
        <v>117</v>
      </c>
      <c r="D26" s="112" t="s">
        <v>120</v>
      </c>
      <c r="E26" s="113">
        <v>0.25</v>
      </c>
      <c r="F26" s="113">
        <v>0.27</v>
      </c>
      <c r="G26" s="113">
        <v>0.12</v>
      </c>
      <c r="H26" s="113">
        <v>0.25</v>
      </c>
      <c r="I26" s="113">
        <f>H26+G26+F26+E26</f>
        <v>0.89</v>
      </c>
      <c r="J26" s="114" t="str" cm="1">
        <f t="array" ref="J26">_xlfn.IFS((AND(I26&gt;56%,I26&lt;67.4%)),"CERCA AL CUMPLIMIENTO",(I26&lt;56%),"NO CUMPLE",(I26&gt;67.4000001%),"CUMPLE")</f>
        <v>CUMPLE</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row>
    <row r="27" spans="1:175" s="36" customFormat="1" ht="136.9" customHeight="1" thickBot="1">
      <c r="A27" s="110">
        <v>10</v>
      </c>
      <c r="B27" s="111" t="s">
        <v>107</v>
      </c>
      <c r="C27" s="112" t="s">
        <v>124</v>
      </c>
      <c r="D27" s="112" t="s">
        <v>127</v>
      </c>
      <c r="E27" s="113">
        <v>0.4</v>
      </c>
      <c r="F27" s="121" t="s">
        <v>529</v>
      </c>
      <c r="G27" s="121" t="s">
        <v>529</v>
      </c>
      <c r="H27" s="121" t="s">
        <v>529</v>
      </c>
      <c r="I27" s="113">
        <v>1</v>
      </c>
      <c r="J27" s="114" t="str" cm="1">
        <f t="array" ref="J27">_xlfn.IFS((AND(I27&gt;56%,I27&lt;67.4%)),"CERCA AL CUMPLIMIENTO",(I27&lt;56%),"NO CUMPLE",(I27&gt;67.4000001%),"CUMPLE")</f>
        <v>CUMPLE</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row>
    <row r="28" spans="1:175" s="78" customFormat="1" ht="190.15" customHeight="1" thickBot="1">
      <c r="A28" s="110">
        <v>11</v>
      </c>
      <c r="B28" s="111" t="s">
        <v>107</v>
      </c>
      <c r="C28" s="112" t="s">
        <v>135</v>
      </c>
      <c r="D28" s="112" t="s">
        <v>138</v>
      </c>
      <c r="E28" s="113">
        <v>0.25</v>
      </c>
      <c r="F28" s="113">
        <v>0.25</v>
      </c>
      <c r="G28" s="113">
        <v>0.25</v>
      </c>
      <c r="H28" s="113">
        <v>0.25</v>
      </c>
      <c r="I28" s="113">
        <f>+E28+F28+G28+H28</f>
        <v>1</v>
      </c>
      <c r="J28" s="114" t="str" cm="1">
        <f t="array" ref="J28">_xlfn.IFS((AND(I28&gt;56%,I28&lt;67.4%)),"CERCA AL CUMPLIMIENTO",(I28&lt;56%),"NO CUMPLE",(I28&gt;67.4000001%),"CUMPLE")</f>
        <v>CUMPLE</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row>
    <row r="29" spans="1:175" s="77" customFormat="1" ht="92.45" customHeight="1" thickBot="1">
      <c r="A29" s="110">
        <v>12</v>
      </c>
      <c r="B29" s="111" t="s">
        <v>142</v>
      </c>
      <c r="C29" s="112" t="s">
        <v>144</v>
      </c>
      <c r="D29" s="112" t="s">
        <v>147</v>
      </c>
      <c r="E29" s="113">
        <v>0.5</v>
      </c>
      <c r="F29" s="113">
        <v>0.4</v>
      </c>
      <c r="G29" s="113">
        <v>0</v>
      </c>
      <c r="H29" s="113">
        <v>0</v>
      </c>
      <c r="I29" s="113">
        <f t="shared" ref="I29:I47" si="0">+E29+F29+G29</f>
        <v>0.9</v>
      </c>
      <c r="J29" s="114" t="str" cm="1">
        <f t="array" ref="J29">_xlfn.IFS((AND(I29&gt;56%,I29&lt;67.4%)),"CERCA AL CUMPLIMIENTO",(I29&lt;56%),"NO CUMPLE",(I29&gt;67.4000001%),"CUMPLE")</f>
        <v>CUMPLE</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row>
    <row r="30" spans="1:175" s="76" customFormat="1" ht="79.150000000000006" customHeight="1" thickBot="1">
      <c r="A30" s="110">
        <v>13</v>
      </c>
      <c r="B30" s="111" t="s">
        <v>142</v>
      </c>
      <c r="C30" s="112" t="s">
        <v>152</v>
      </c>
      <c r="D30" s="112" t="s">
        <v>155</v>
      </c>
      <c r="E30" s="120">
        <v>0.25</v>
      </c>
      <c r="F30" s="113">
        <v>0.25</v>
      </c>
      <c r="G30" s="113">
        <v>0.25</v>
      </c>
      <c r="H30" s="113">
        <v>0.25</v>
      </c>
      <c r="I30" s="113">
        <f>+E30+F30+G30+H30</f>
        <v>1</v>
      </c>
      <c r="J30" s="114" t="str" cm="1">
        <f t="array" ref="J30">_xlfn.IFS((AND(I30&gt;56%,I30&lt;67.4%)),"CERCA AL CUMPLIMIENTO",(I30&lt;56%),"NO CUMPLE",(I30&gt;67.4000001%),"CUMPLE")</f>
        <v>CUMPLE</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row>
    <row r="31" spans="1:175" s="36" customFormat="1" ht="107.45" customHeight="1" thickBot="1">
      <c r="A31" s="110">
        <v>14</v>
      </c>
      <c r="B31" s="111" t="s">
        <v>142</v>
      </c>
      <c r="C31" s="112" t="s">
        <v>159</v>
      </c>
      <c r="D31" s="112" t="s">
        <v>162</v>
      </c>
      <c r="E31" s="113">
        <v>0.25</v>
      </c>
      <c r="F31" s="113">
        <v>0.25</v>
      </c>
      <c r="G31" s="113">
        <v>0.25</v>
      </c>
      <c r="H31" s="113">
        <v>0.25</v>
      </c>
      <c r="I31" s="113">
        <f>+E31+F31+G31+H31</f>
        <v>1</v>
      </c>
      <c r="J31" s="114" t="str" cm="1">
        <f t="array" ref="J31">_xlfn.IFS((AND(I31&gt;56%,I31&lt;67.4%)),"CERCA AL CUMPLIMIENTO",(I31&lt;56%),"NO CUMPLE",(I31&gt;67.4000001%),"CUMPLE")</f>
        <v>CUMPLE</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row>
    <row r="32" spans="1:175" s="36" customFormat="1" ht="102.6" customHeight="1" thickBot="1">
      <c r="A32" s="110">
        <v>15</v>
      </c>
      <c r="B32" s="111" t="s">
        <v>142</v>
      </c>
      <c r="C32" s="112" t="s">
        <v>166</v>
      </c>
      <c r="D32" s="112" t="s">
        <v>169</v>
      </c>
      <c r="E32" s="113">
        <v>0</v>
      </c>
      <c r="F32" s="113">
        <v>0</v>
      </c>
      <c r="G32" s="113">
        <v>0</v>
      </c>
      <c r="H32" s="113">
        <v>1</v>
      </c>
      <c r="I32" s="113">
        <f>+E32+F32+G32+H32</f>
        <v>1</v>
      </c>
      <c r="J32" s="114" t="str" cm="1">
        <f t="array" ref="J32">_xlfn.IFS((AND(I32&gt;56%,I32&lt;67.4%)),"CERCA AL CUMPLIMIENTO",(I32&lt;56%),"NO CUMPLE",(I32&gt;67.4000001%),"CUMPLE")</f>
        <v>CUMPLE</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row>
    <row r="33" spans="1:175" s="36" customFormat="1" ht="85.9" customHeight="1" thickBot="1">
      <c r="A33" s="110">
        <v>16</v>
      </c>
      <c r="B33" s="111" t="s">
        <v>172</v>
      </c>
      <c r="C33" s="112" t="s">
        <v>174</v>
      </c>
      <c r="D33" s="112" t="s">
        <v>177</v>
      </c>
      <c r="E33" s="120">
        <v>0.25</v>
      </c>
      <c r="F33" s="122">
        <v>0.1666</v>
      </c>
      <c r="G33" s="122">
        <v>0.5</v>
      </c>
      <c r="H33" s="122">
        <v>8.3299999999999999E-2</v>
      </c>
      <c r="I33" s="122">
        <f>+E33+F33+G33+H33</f>
        <v>0.99990000000000001</v>
      </c>
      <c r="J33" s="114" t="str" cm="1">
        <f t="array" ref="J33">_xlfn.IFS((AND(I33&gt;56%,I33&lt;67.4%)),"CERCA AL CUMPLIMIENTO",(I33&lt;56%),"NO CUMPLE",(I33&gt;67.4000001%),"CUMPLE")</f>
        <v>CUMPLE</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row>
    <row r="34" spans="1:175" s="36" customFormat="1" ht="58.15" customHeight="1" thickBot="1">
      <c r="A34" s="110">
        <v>17</v>
      </c>
      <c r="B34" s="111" t="s">
        <v>172</v>
      </c>
      <c r="C34" s="112" t="s">
        <v>183</v>
      </c>
      <c r="D34" s="112" t="s">
        <v>185</v>
      </c>
      <c r="E34" s="120">
        <v>0.1</v>
      </c>
      <c r="F34" s="113">
        <v>0.4</v>
      </c>
      <c r="G34" s="113">
        <v>0.5</v>
      </c>
      <c r="H34" s="113">
        <v>0</v>
      </c>
      <c r="I34" s="113">
        <f t="shared" si="0"/>
        <v>1</v>
      </c>
      <c r="J34" s="114" t="str" cm="1">
        <f t="array" ref="J34">_xlfn.IFS((AND(I34&gt;56%,I34&lt;67.4%)),"CERCA AL CUMPLIMIENTO",(I34&lt;56%),"NO CUMPLE",(I34&gt;67.4000001%),"CUMPLE")</f>
        <v>CUMPLE</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row>
    <row r="35" spans="1:175" s="36" customFormat="1" ht="46.9" customHeight="1" thickBot="1">
      <c r="A35" s="110">
        <v>18</v>
      </c>
      <c r="B35" s="111" t="s">
        <v>172</v>
      </c>
      <c r="C35" s="112" t="s">
        <v>189</v>
      </c>
      <c r="D35" s="112" t="s">
        <v>192</v>
      </c>
      <c r="E35" s="120">
        <v>0.25</v>
      </c>
      <c r="F35" s="113">
        <v>0.25</v>
      </c>
      <c r="G35" s="113">
        <v>0.25</v>
      </c>
      <c r="H35" s="113">
        <v>0.25</v>
      </c>
      <c r="I35" s="113">
        <f t="shared" ref="I35:I43" si="1">+E35+F35+G35+H35</f>
        <v>1</v>
      </c>
      <c r="J35" s="114" t="str" cm="1">
        <f t="array" ref="J35">_xlfn.IFS((AND(I35&gt;56%,I35&lt;67.4%)),"CERCA AL CUMPLIMIENTO",(I35&lt;56%),"NO CUMPLE",(I35&gt;67.4000001%),"CUMPLE")</f>
        <v>CUMPLE</v>
      </c>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row>
    <row r="36" spans="1:175" s="36" customFormat="1" ht="55.15" customHeight="1" thickBot="1">
      <c r="A36" s="110">
        <v>19</v>
      </c>
      <c r="B36" s="111" t="s">
        <v>172</v>
      </c>
      <c r="C36" s="112" t="s">
        <v>195</v>
      </c>
      <c r="D36" s="112" t="s">
        <v>197</v>
      </c>
      <c r="E36" s="120">
        <v>0.1</v>
      </c>
      <c r="F36" s="113">
        <v>0</v>
      </c>
      <c r="G36" s="113">
        <v>0</v>
      </c>
      <c r="H36" s="113">
        <v>0.9</v>
      </c>
      <c r="I36" s="113">
        <f t="shared" si="1"/>
        <v>1</v>
      </c>
      <c r="J36" s="114" t="str" cm="1">
        <f t="array" ref="J36">_xlfn.IFS((AND(I36&gt;56%,I36&lt;67.4%)),"CERCA AL CUMPLIMIENTO",(I36&lt;56%),"NO CUMPLE",(I36&gt;67.4000001%),"CUMPLE")</f>
        <v>CUMPLE</v>
      </c>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row>
    <row r="37" spans="1:175" s="36" customFormat="1" ht="81" customHeight="1" thickBot="1">
      <c r="A37" s="110">
        <v>20</v>
      </c>
      <c r="B37" s="111" t="s">
        <v>172</v>
      </c>
      <c r="C37" s="112" t="s">
        <v>200</v>
      </c>
      <c r="D37" s="112" t="s">
        <v>202</v>
      </c>
      <c r="E37" s="120">
        <v>0.05</v>
      </c>
      <c r="F37" s="113">
        <v>0.25</v>
      </c>
      <c r="G37" s="113">
        <v>0.25</v>
      </c>
      <c r="H37" s="113">
        <v>0.45</v>
      </c>
      <c r="I37" s="113">
        <f t="shared" si="1"/>
        <v>1</v>
      </c>
      <c r="J37" s="114" t="str" cm="1">
        <f t="array" ref="J37">_xlfn.IFS((AND(I37&gt;56%,I37&lt;67.4%)),"CERCA AL CUMPLIMIENTO",(I37&lt;56%),"NO CUMPLE",(I37&gt;67.4000001%),"CUMPLE")</f>
        <v>CUMPLE</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row>
    <row r="38" spans="1:175" ht="52.9" customHeight="1" thickBot="1">
      <c r="A38" s="110">
        <v>21</v>
      </c>
      <c r="B38" s="111" t="s">
        <v>206</v>
      </c>
      <c r="C38" s="112" t="s">
        <v>208</v>
      </c>
      <c r="D38" s="112" t="s">
        <v>211</v>
      </c>
      <c r="E38" s="113">
        <v>0.25</v>
      </c>
      <c r="F38" s="113">
        <v>0.25</v>
      </c>
      <c r="G38" s="113">
        <v>0.25</v>
      </c>
      <c r="H38" s="113">
        <v>0.25</v>
      </c>
      <c r="I38" s="113">
        <f t="shared" si="1"/>
        <v>1</v>
      </c>
      <c r="J38" s="114" t="str" cm="1">
        <f t="array" ref="J38">_xlfn.IFS((AND(I38&gt;56%,I38&lt;67.4%)),"CERCA AL CUMPLIMIENTO",(I38&lt;56%),"NO CUMPLE",(I38&gt;67.4000001%),"CUMPLE")</f>
        <v>CUMPLE</v>
      </c>
    </row>
    <row r="39" spans="1:175" ht="127.15" customHeight="1" thickBot="1">
      <c r="A39" s="110">
        <v>22</v>
      </c>
      <c r="B39" s="111" t="s">
        <v>206</v>
      </c>
      <c r="C39" s="112" t="s">
        <v>216</v>
      </c>
      <c r="D39" s="112" t="s">
        <v>218</v>
      </c>
      <c r="E39" s="113">
        <v>0.15</v>
      </c>
      <c r="F39" s="113">
        <v>0.25</v>
      </c>
      <c r="G39" s="113">
        <v>0.3</v>
      </c>
      <c r="H39" s="113">
        <v>0.3</v>
      </c>
      <c r="I39" s="113">
        <f t="shared" si="1"/>
        <v>1</v>
      </c>
      <c r="J39" s="114" t="str" cm="1">
        <f t="array" ref="J39">_xlfn.IFS((AND(I39&gt;56%,I39&lt;67.4%)),"CERCA AL CUMPLIMIENTO",(I39&lt;56%),"NO CUMPLE",(I39&gt;67.4000001%),"CUMPLE")</f>
        <v>CUMPLE</v>
      </c>
    </row>
    <row r="40" spans="1:175" s="36" customFormat="1" ht="159" customHeight="1" thickBot="1">
      <c r="A40" s="110">
        <v>23</v>
      </c>
      <c r="B40" s="111" t="s">
        <v>222</v>
      </c>
      <c r="C40" s="112" t="s">
        <v>224</v>
      </c>
      <c r="D40" s="112" t="s">
        <v>227</v>
      </c>
      <c r="E40" s="113">
        <v>0.25</v>
      </c>
      <c r="F40" s="113">
        <v>0.1</v>
      </c>
      <c r="G40" s="113">
        <v>0.3</v>
      </c>
      <c r="H40" s="113">
        <v>0.02</v>
      </c>
      <c r="I40" s="113">
        <f t="shared" si="1"/>
        <v>0.66999999999999993</v>
      </c>
      <c r="J40" s="114" t="str" cm="1">
        <f t="array" ref="J40">_xlfn.IFS((AND(I40&gt;56%,I40&lt;67.4%)),"CERCA AL CUMPLIMIENTO",(I40&lt;56%),"NO CUMPLE",(I40&gt;67.4000001%),"CUMPLE")</f>
        <v>CERCA AL CUMPLIMIENTO</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row>
    <row r="41" spans="1:175" s="64" customFormat="1" ht="184.9" customHeight="1" thickBot="1">
      <c r="A41" s="110">
        <v>24</v>
      </c>
      <c r="B41" s="111" t="s">
        <v>222</v>
      </c>
      <c r="C41" s="112" t="s">
        <v>232</v>
      </c>
      <c r="D41" s="112" t="s">
        <v>235</v>
      </c>
      <c r="E41" s="113">
        <v>0</v>
      </c>
      <c r="F41" s="113">
        <v>0.1</v>
      </c>
      <c r="G41" s="113">
        <v>0.2</v>
      </c>
      <c r="H41" s="113">
        <v>0.35</v>
      </c>
      <c r="I41" s="113">
        <f t="shared" si="1"/>
        <v>0.65</v>
      </c>
      <c r="J41" s="114" t="str" cm="1">
        <f t="array" ref="J41">_xlfn.IFS((AND(I41&gt;56%,I41&lt;67.4%)),"CERCA AL CUMPLIMIENTO",(I41&lt;56%),"NO CUMPLE",(I41&gt;67.4000001%),"CUMPLE")</f>
        <v>CERCA AL CUMPLIMIENTO</v>
      </c>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row>
    <row r="42" spans="1:175" s="36" customFormat="1" ht="126.6" customHeight="1" thickBot="1">
      <c r="A42" s="110">
        <v>25</v>
      </c>
      <c r="B42" s="111" t="s">
        <v>222</v>
      </c>
      <c r="C42" s="112" t="s">
        <v>239</v>
      </c>
      <c r="D42" s="112" t="s">
        <v>242</v>
      </c>
      <c r="E42" s="113">
        <v>0.36</v>
      </c>
      <c r="F42" s="122">
        <v>7.8200000000000006E-2</v>
      </c>
      <c r="G42" s="122">
        <v>0.14000000000000001</v>
      </c>
      <c r="H42" s="122">
        <v>0.35</v>
      </c>
      <c r="I42" s="113">
        <f t="shared" si="1"/>
        <v>0.92820000000000003</v>
      </c>
      <c r="J42" s="114" t="str" cm="1">
        <f t="array" ref="J42">_xlfn.IFS((AND(I42&gt;56%,I42&lt;67.4%)),"CERCA AL CUMPLIMIENTO",(I42&lt;56%),"NO CUMPLE",(I42&gt;67.4000001%),"CUMPLE")</f>
        <v>CUMPLE</v>
      </c>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row>
    <row r="43" spans="1:175" s="36" customFormat="1" ht="126" customHeight="1" thickBot="1">
      <c r="A43" s="110">
        <v>26</v>
      </c>
      <c r="B43" s="111" t="s">
        <v>247</v>
      </c>
      <c r="C43" s="112" t="s">
        <v>249</v>
      </c>
      <c r="D43" s="112" t="s">
        <v>252</v>
      </c>
      <c r="E43" s="122">
        <v>0.31669999999999998</v>
      </c>
      <c r="F43" s="123">
        <v>0.11700000000000001</v>
      </c>
      <c r="G43" s="123">
        <v>0.17</v>
      </c>
      <c r="H43" s="123">
        <v>0.26129999999999998</v>
      </c>
      <c r="I43" s="122">
        <f t="shared" si="1"/>
        <v>0.86499999999999999</v>
      </c>
      <c r="J43" s="114" t="str" cm="1">
        <f t="array" ref="J43">_xlfn.IFS((AND(I43&gt;56%,I43&lt;67.4%)),"CERCA AL CUMPLIMIENTO",(I43&lt;56%),"NO CUMPLE",(I43&gt;67.4000001%),"CUMPLE")</f>
        <v>CUMPLE</v>
      </c>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row>
    <row r="44" spans="1:175" s="75" customFormat="1" ht="142.9" customHeight="1" thickBot="1">
      <c r="A44" s="110">
        <v>27</v>
      </c>
      <c r="B44" s="111" t="s">
        <v>247</v>
      </c>
      <c r="C44" s="112" t="s">
        <v>257</v>
      </c>
      <c r="D44" s="112" t="s">
        <v>260</v>
      </c>
      <c r="E44" s="113">
        <v>0</v>
      </c>
      <c r="F44" s="113">
        <v>0</v>
      </c>
      <c r="G44" s="113">
        <v>0</v>
      </c>
      <c r="H44" s="113">
        <v>0</v>
      </c>
      <c r="I44" s="113">
        <f t="shared" si="0"/>
        <v>0</v>
      </c>
      <c r="J44" s="114" t="str" cm="1">
        <f t="array" ref="J44">_xlfn.IFS((AND(I44&gt;56%,I44&lt;67.4%)),"CERCA AL CUMPLIMIENTO",(I44&lt;56%),"NO CUMPLE",(I44&gt;67.4000001%),"CUMPLE")</f>
        <v>NO CUMPLE</v>
      </c>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row>
    <row r="45" spans="1:175" s="36" customFormat="1" ht="238.9" customHeight="1" thickBot="1">
      <c r="A45" s="110">
        <v>28</v>
      </c>
      <c r="B45" s="111" t="s">
        <v>247</v>
      </c>
      <c r="C45" s="112" t="s">
        <v>264</v>
      </c>
      <c r="D45" s="112" t="s">
        <v>267</v>
      </c>
      <c r="E45" s="122">
        <v>8.3299999999999999E-2</v>
      </c>
      <c r="F45" s="122">
        <v>0.16600000000000001</v>
      </c>
      <c r="G45" s="113">
        <v>0.25</v>
      </c>
      <c r="H45" s="113">
        <v>0.26069999999999999</v>
      </c>
      <c r="I45" s="122">
        <f>+E45+F45+G45+H45</f>
        <v>0.76</v>
      </c>
      <c r="J45" s="114" t="str" cm="1">
        <f t="array" ref="J45">_xlfn.IFS((AND(I45&gt;56%,I45&lt;67.4%)),"CERCA AL CUMPLIMIENTO",(I45&lt;56%),"NO CUMPLE",(I45&gt;67.4000001%),"CUMPLE")</f>
        <v>CUMPLE</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row>
    <row r="46" spans="1:175" s="36" customFormat="1" ht="129" customHeight="1" thickBot="1">
      <c r="A46" s="110">
        <v>29</v>
      </c>
      <c r="B46" s="111" t="s">
        <v>247</v>
      </c>
      <c r="C46" s="112" t="s">
        <v>271</v>
      </c>
      <c r="D46" s="112" t="s">
        <v>274</v>
      </c>
      <c r="E46" s="122">
        <v>0.1111</v>
      </c>
      <c r="F46" s="122">
        <v>0.1111</v>
      </c>
      <c r="G46" s="113">
        <v>0.46</v>
      </c>
      <c r="H46" s="122">
        <v>0.20660000000000001</v>
      </c>
      <c r="I46" s="122">
        <f>+E46+F46+G46+H46</f>
        <v>0.88880000000000003</v>
      </c>
      <c r="J46" s="114" t="str" cm="1">
        <f t="array" ref="J46">_xlfn.IFS((AND(I46&gt;56%,I46&lt;67.4%)),"CERCA AL CUMPLIMIENTO",(I46&lt;56%),"NO CUMPLE",(I46&gt;67.4000001%),"CUMPLE")</f>
        <v>CUMPLE</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row>
    <row r="47" spans="1:175" ht="63" customHeight="1" thickBot="1">
      <c r="A47" s="110">
        <v>30</v>
      </c>
      <c r="B47" s="111" t="s">
        <v>278</v>
      </c>
      <c r="C47" s="112" t="s">
        <v>280</v>
      </c>
      <c r="D47" s="112" t="s">
        <v>283</v>
      </c>
      <c r="E47" s="113">
        <v>0.1</v>
      </c>
      <c r="F47" s="113">
        <v>0</v>
      </c>
      <c r="G47" s="113">
        <v>0.8</v>
      </c>
      <c r="H47" s="113">
        <v>0</v>
      </c>
      <c r="I47" s="113">
        <f t="shared" si="0"/>
        <v>0.9</v>
      </c>
      <c r="J47" s="114" t="str" cm="1">
        <f t="array" ref="J47">_xlfn.IFS((AND(I47&gt;56%,I47&lt;67.4%)),"CERCA AL CUMPLIMIENTO",(I47&lt;56%),"NO CUMPLE",(I47&gt;67.4000001%),"CUMPLE")</f>
        <v>CUMPLE</v>
      </c>
    </row>
    <row r="48" spans="1:175" ht="115.9" customHeight="1" thickBot="1">
      <c r="A48" s="115">
        <v>31</v>
      </c>
      <c r="B48" s="124" t="s">
        <v>278</v>
      </c>
      <c r="C48" s="116" t="s">
        <v>288</v>
      </c>
      <c r="D48" s="116" t="s">
        <v>291</v>
      </c>
      <c r="E48" s="125">
        <v>3.3300000000000003E-2</v>
      </c>
      <c r="F48" s="125">
        <v>3.3300000000000003E-2</v>
      </c>
      <c r="G48" s="108">
        <v>0.76</v>
      </c>
      <c r="H48" s="108">
        <v>0.1734</v>
      </c>
      <c r="I48" s="113">
        <f t="shared" ref="I48:I58" si="2">+E48+F48+G48+H48</f>
        <v>1</v>
      </c>
      <c r="J48" s="114" t="str" cm="1">
        <f t="array" ref="J48">_xlfn.IFS((AND(I48&gt;56%,I48&lt;67.4%)),"CERCA AL CUMPLIMIENTO",(I48&lt;56%),"NO CUMPLE",(I48&gt;67.4000001%),"CUMPLE")</f>
        <v>CUMPLE</v>
      </c>
    </row>
    <row r="49" spans="1:175" ht="97.15" customHeight="1" thickBot="1">
      <c r="A49" s="110">
        <v>32</v>
      </c>
      <c r="B49" s="126" t="s">
        <v>278</v>
      </c>
      <c r="C49" s="112" t="s">
        <v>295</v>
      </c>
      <c r="D49" s="112" t="s">
        <v>298</v>
      </c>
      <c r="E49" s="113">
        <v>0.17</v>
      </c>
      <c r="F49" s="113">
        <v>8.2500000000000004E-2</v>
      </c>
      <c r="G49" s="113">
        <v>0.36</v>
      </c>
      <c r="H49" s="113">
        <v>0.39</v>
      </c>
      <c r="I49" s="113">
        <f t="shared" si="2"/>
        <v>1.0024999999999999</v>
      </c>
      <c r="J49" s="114" t="str" cm="1">
        <f t="array" ref="J49">_xlfn.IFS((AND(I49&gt;56%,I49&lt;67.4%)),"CERCA AL CUMPLIMIENTO",(I49&lt;56%),"NO CUMPLE",(I49&gt;67.4000001%),"CUMPLE")</f>
        <v>CUMPLE</v>
      </c>
    </row>
    <row r="50" spans="1:175" ht="97.9" customHeight="1" thickBot="1">
      <c r="A50" s="117">
        <v>33</v>
      </c>
      <c r="B50" s="127" t="s">
        <v>278</v>
      </c>
      <c r="C50" s="118" t="s">
        <v>302</v>
      </c>
      <c r="D50" s="118" t="s">
        <v>305</v>
      </c>
      <c r="E50" s="109">
        <v>0.25</v>
      </c>
      <c r="F50" s="109">
        <v>0.25</v>
      </c>
      <c r="G50" s="109">
        <v>0.21</v>
      </c>
      <c r="H50" s="109">
        <v>0.2</v>
      </c>
      <c r="I50" s="128">
        <f t="shared" si="2"/>
        <v>0.90999999999999992</v>
      </c>
      <c r="J50" s="114" t="str" cm="1">
        <f t="array" ref="J50">_xlfn.IFS((AND(I50&gt;56%,I50&lt;67.4%)),"CERCA AL CUMPLIMIENTO",(I50&lt;56%),"NO CUMPLE",(I50&gt;67.4000001%),"CUMPLE")</f>
        <v>CUMPLE</v>
      </c>
    </row>
    <row r="51" spans="1:175" s="36" customFormat="1" ht="86.45" customHeight="1" thickBot="1">
      <c r="A51" s="110">
        <v>34</v>
      </c>
      <c r="B51" s="111" t="s">
        <v>309</v>
      </c>
      <c r="C51" s="112" t="s">
        <v>311</v>
      </c>
      <c r="D51" s="112" t="s">
        <v>314</v>
      </c>
      <c r="E51" s="113">
        <v>0.25</v>
      </c>
      <c r="F51" s="113">
        <v>0.25</v>
      </c>
      <c r="G51" s="113">
        <v>0.25</v>
      </c>
      <c r="H51" s="113">
        <v>0.25</v>
      </c>
      <c r="I51" s="113">
        <f t="shared" si="2"/>
        <v>1</v>
      </c>
      <c r="J51" s="114" t="str" cm="1">
        <f t="array" ref="J51">_xlfn.IFS((AND(I51&gt;56%,I51&lt;67.4%)),"CERCA AL CUMPLIMIENTO",(I51&lt;56%),"NO CUMPLE",(I51&gt;67.4000001%),"CUMPLE")</f>
        <v>CUMPLE</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row>
    <row r="52" spans="1:175" s="75" customFormat="1" ht="91.15" customHeight="1" thickBot="1">
      <c r="A52" s="110">
        <v>35</v>
      </c>
      <c r="B52" s="111" t="s">
        <v>309</v>
      </c>
      <c r="C52" s="112" t="s">
        <v>319</v>
      </c>
      <c r="D52" s="112" t="s">
        <v>322</v>
      </c>
      <c r="E52" s="113">
        <v>0.25</v>
      </c>
      <c r="F52" s="113">
        <v>0</v>
      </c>
      <c r="G52" s="113">
        <v>0</v>
      </c>
      <c r="H52" s="113">
        <v>0</v>
      </c>
      <c r="I52" s="113">
        <f t="shared" si="2"/>
        <v>0.25</v>
      </c>
      <c r="J52" s="114" t="str" cm="1">
        <f t="array" ref="J52">_xlfn.IFS((AND(I52&gt;56%,I52&lt;67.4%)),"CERCA AL CUMPLIMIENTO",(I52&lt;56%),"NO CUMPLE",(I52&gt;67.4000001%),"CUMPLE")</f>
        <v>NO CUMPLE</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row>
    <row r="53" spans="1:175" s="36" customFormat="1" ht="72.599999999999994" customHeight="1" thickBot="1">
      <c r="A53" s="110">
        <v>36</v>
      </c>
      <c r="B53" s="111" t="s">
        <v>309</v>
      </c>
      <c r="C53" s="112" t="s">
        <v>326</v>
      </c>
      <c r="D53" s="112" t="s">
        <v>329</v>
      </c>
      <c r="E53" s="113">
        <v>0.25</v>
      </c>
      <c r="F53" s="113">
        <v>0.25</v>
      </c>
      <c r="G53" s="113">
        <v>0.25</v>
      </c>
      <c r="H53" s="113">
        <v>0.25</v>
      </c>
      <c r="I53" s="113">
        <f t="shared" si="2"/>
        <v>1</v>
      </c>
      <c r="J53" s="114" t="str" cm="1">
        <f t="array" ref="J53">_xlfn.IFS((AND(I53&gt;56%,I53&lt;67.4%)),"CERCA AL CUMPLIMIENTO",(I53&lt;56%),"NO CUMPLE",(I53&gt;67.4000001%),"CUMPLE")</f>
        <v>CUMPLE</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row>
    <row r="54" spans="1:175" s="36" customFormat="1" ht="66" customHeight="1" thickBot="1">
      <c r="A54" s="110">
        <v>37</v>
      </c>
      <c r="B54" s="111" t="s">
        <v>530</v>
      </c>
      <c r="C54" s="112" t="s">
        <v>335</v>
      </c>
      <c r="D54" s="112" t="s">
        <v>338</v>
      </c>
      <c r="E54" s="113">
        <v>0.25</v>
      </c>
      <c r="F54" s="113">
        <v>0.25</v>
      </c>
      <c r="G54" s="113">
        <v>0.25</v>
      </c>
      <c r="H54" s="113">
        <v>0.25</v>
      </c>
      <c r="I54" s="113">
        <f t="shared" si="2"/>
        <v>1</v>
      </c>
      <c r="J54" s="114" t="str" cm="1">
        <f t="array" ref="J54">_xlfn.IFS((AND(I54&gt;56%,I54&lt;67.4%)),"CERCA AL CUMPLIMIENTO",(I54&lt;56%),"NO CUMPLE",(I54&gt;67.4000001%),"CUMPLE")</f>
        <v>CUMPLE</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row>
    <row r="55" spans="1:175" s="64" customFormat="1" ht="64.150000000000006" customHeight="1" thickBot="1">
      <c r="A55" s="110">
        <v>38</v>
      </c>
      <c r="B55" s="111" t="s">
        <v>530</v>
      </c>
      <c r="C55" s="112" t="s">
        <v>343</v>
      </c>
      <c r="D55" s="112" t="s">
        <v>531</v>
      </c>
      <c r="E55" s="113">
        <v>0.1</v>
      </c>
      <c r="F55" s="113">
        <v>0</v>
      </c>
      <c r="G55" s="113">
        <v>0</v>
      </c>
      <c r="H55" s="123">
        <v>0.56499999999999995</v>
      </c>
      <c r="I55" s="123">
        <f t="shared" si="2"/>
        <v>0.66499999999999992</v>
      </c>
      <c r="J55" s="114" t="str" cm="1">
        <f t="array" ref="J55">_xlfn.IFS((AND(I55&gt;56%,I55&lt;67.4%)),"CERCA AL CUMPLIMIENTO",(I55&lt;56%),"NO CUMPLE",(I55&gt;67.4000001%),"CUMPLE")</f>
        <v>CERCA AL CUMPLIMIENTO</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row>
    <row r="56" spans="1:175" s="36" customFormat="1" ht="54.6" customHeight="1" thickBot="1">
      <c r="A56" s="110">
        <v>39</v>
      </c>
      <c r="B56" s="111" t="s">
        <v>530</v>
      </c>
      <c r="C56" s="112" t="s">
        <v>351</v>
      </c>
      <c r="D56" s="112" t="s">
        <v>354</v>
      </c>
      <c r="E56" s="113">
        <v>0.1</v>
      </c>
      <c r="F56" s="113">
        <v>0</v>
      </c>
      <c r="G56" s="113">
        <v>0.65</v>
      </c>
      <c r="H56" s="113">
        <v>0.25</v>
      </c>
      <c r="I56" s="113">
        <f t="shared" si="2"/>
        <v>1</v>
      </c>
      <c r="J56" s="114" t="str" cm="1">
        <f t="array" ref="J56">_xlfn.IFS((AND(I56&gt;56%,I56&lt;67.4%)),"CERCA AL CUMPLIMIENTO",(I56&lt;56%),"NO CUMPLE",(I56&gt;67.4000001%),"CUMPLE")</f>
        <v>CUMPLE</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row>
    <row r="57" spans="1:175" ht="59.45" customHeight="1" thickBot="1">
      <c r="A57" s="115">
        <v>40</v>
      </c>
      <c r="B57" s="124" t="s">
        <v>359</v>
      </c>
      <c r="C57" s="116" t="s">
        <v>361</v>
      </c>
      <c r="D57" s="116" t="s">
        <v>364</v>
      </c>
      <c r="E57" s="108">
        <v>0.2</v>
      </c>
      <c r="F57" s="125">
        <v>0.20749999999999999</v>
      </c>
      <c r="G57" s="108">
        <v>0.24</v>
      </c>
      <c r="H57" s="108">
        <v>0.3034</v>
      </c>
      <c r="I57" s="122">
        <f t="shared" si="2"/>
        <v>0.95089999999999997</v>
      </c>
      <c r="J57" s="114" t="str" cm="1">
        <f t="array" ref="J57">_xlfn.IFS((AND(I57&gt;56%,I57&lt;67.4%)),"CERCA AL CUMPLIMIENTO",(I57&lt;56%),"NO CUMPLE",(I57&gt;67.4000001%),"CUMPLE")</f>
        <v>CUMPLE</v>
      </c>
    </row>
    <row r="58" spans="1:175" s="36" customFormat="1" ht="96" customHeight="1" thickBot="1">
      <c r="A58" s="110">
        <v>41</v>
      </c>
      <c r="B58" s="111" t="s">
        <v>359</v>
      </c>
      <c r="C58" s="129" t="s">
        <v>369</v>
      </c>
      <c r="D58" s="112" t="s">
        <v>372</v>
      </c>
      <c r="E58" s="113">
        <v>0.245</v>
      </c>
      <c r="F58" s="122">
        <v>0.245</v>
      </c>
      <c r="G58" s="122">
        <v>0.2475</v>
      </c>
      <c r="H58" s="122">
        <v>0.25190000000000001</v>
      </c>
      <c r="I58" s="122">
        <f t="shared" si="2"/>
        <v>0.98940000000000006</v>
      </c>
      <c r="J58" s="114" t="str" cm="1">
        <f t="array" ref="J58">_xlfn.IFS((AND(I58&gt;56%,I58&lt;67.4%)),"CERCA AL CUMPLIMIENTO",(I58&lt;56%),"NO CUMPLE",(I58&gt;67.4000001%),"CUMPLE")</f>
        <v>CUMPLE</v>
      </c>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row>
    <row r="59" spans="1:175" ht="101.45" customHeight="1" thickBot="1">
      <c r="A59" s="117">
        <v>42</v>
      </c>
      <c r="B59" s="127" t="s">
        <v>377</v>
      </c>
      <c r="C59" s="118" t="s">
        <v>379</v>
      </c>
      <c r="D59" s="118" t="s">
        <v>382</v>
      </c>
      <c r="E59" s="109">
        <v>0.25</v>
      </c>
      <c r="F59" s="109">
        <v>0.25</v>
      </c>
      <c r="G59" s="109">
        <v>0.25</v>
      </c>
      <c r="H59" s="109">
        <v>0.25</v>
      </c>
      <c r="I59" s="113">
        <f>+E59+F59+G59+H59</f>
        <v>1</v>
      </c>
      <c r="J59" s="114" t="str" cm="1">
        <f t="array" ref="J59">_xlfn.IFS((AND(I59&gt;56%,I59&lt;67.4%)),"CERCA AL CUMPLIMIENTO",(I59&lt;56%),"NO CUMPLE",(I59&gt;67.4000001%),"CUMPLE")</f>
        <v>CUMPLE</v>
      </c>
    </row>
    <row r="60" spans="1:175" ht="121.15" customHeight="1" thickBot="1">
      <c r="A60" s="110">
        <v>43</v>
      </c>
      <c r="B60" s="127" t="s">
        <v>377</v>
      </c>
      <c r="C60" s="112" t="s">
        <v>532</v>
      </c>
      <c r="D60" s="112" t="s">
        <v>390</v>
      </c>
      <c r="E60" s="113">
        <v>0.245</v>
      </c>
      <c r="F60" s="113">
        <v>0.25</v>
      </c>
      <c r="G60" s="113">
        <v>0.2</v>
      </c>
      <c r="H60" s="113">
        <v>0.3</v>
      </c>
      <c r="I60" s="113">
        <f>+E60+F60+G60+H60</f>
        <v>0.99500000000000011</v>
      </c>
      <c r="J60" s="114" t="str" cm="1">
        <f t="array" ref="J60">_xlfn.IFS((AND(I60&gt;56%,I60&lt;67.4%)),"CERCA AL CUMPLIMIENTO",(I60&lt;56%),"NO CUMPLE",(I60&gt;67.4000001%),"CUMPLE")</f>
        <v>CUMPLE</v>
      </c>
    </row>
    <row r="61" spans="1:175" ht="105" customHeight="1" thickBot="1">
      <c r="A61" s="110">
        <v>44</v>
      </c>
      <c r="B61" s="127" t="s">
        <v>377</v>
      </c>
      <c r="C61" s="112" t="s">
        <v>395</v>
      </c>
      <c r="D61" s="112" t="s">
        <v>398</v>
      </c>
      <c r="E61" s="113">
        <v>0.25</v>
      </c>
      <c r="F61" s="113">
        <v>0.21</v>
      </c>
      <c r="G61" s="113">
        <v>0.28999999999999998</v>
      </c>
      <c r="H61" s="113">
        <v>0.25</v>
      </c>
      <c r="I61" s="113">
        <f>+E61+F61+G61+H61</f>
        <v>1</v>
      </c>
      <c r="J61" s="114" t="str" cm="1">
        <f t="array" ref="J61">_xlfn.IFS((AND(I61&gt;56%,I61&lt;67.4%)),"CERCA AL CUMPLIMIENTO",(I61&lt;56%),"NO CUMPLE",(I61&gt;67.4000001%),"CUMPLE")</f>
        <v>CUMPLE</v>
      </c>
    </row>
    <row r="62" spans="1:175" ht="64.900000000000006" customHeight="1" thickBot="1">
      <c r="A62" s="110">
        <v>45</v>
      </c>
      <c r="B62" s="127" t="s">
        <v>377</v>
      </c>
      <c r="C62" s="112" t="s">
        <v>403</v>
      </c>
      <c r="D62" s="112" t="s">
        <v>406</v>
      </c>
      <c r="E62" s="113">
        <v>0.1</v>
      </c>
      <c r="F62" s="113">
        <v>0.35</v>
      </c>
      <c r="G62" s="113">
        <v>0.25</v>
      </c>
      <c r="H62" s="113">
        <v>0.3</v>
      </c>
      <c r="I62" s="113">
        <f t="shared" ref="I62:I63" si="3">H62+G62+F62+E62</f>
        <v>1</v>
      </c>
      <c r="J62" s="114" t="str" cm="1">
        <f t="array" ref="J62">_xlfn.IFS((AND(I62&gt;56%,I62&lt;67.4%)),"CERCA AL CUMPLIMIENTO",(I62&lt;56%),"NO CUMPLE",(I62&gt;67.4000001%),"CUMPLE")</f>
        <v>CUMPLE</v>
      </c>
    </row>
    <row r="63" spans="1:175" ht="162" customHeight="1" thickBot="1">
      <c r="A63" s="110">
        <v>46</v>
      </c>
      <c r="B63" s="127" t="s">
        <v>377</v>
      </c>
      <c r="C63" s="112" t="s">
        <v>411</v>
      </c>
      <c r="D63" s="112" t="s">
        <v>414</v>
      </c>
      <c r="E63" s="113">
        <v>0.12</v>
      </c>
      <c r="F63" s="113">
        <v>0.43</v>
      </c>
      <c r="G63" s="113">
        <v>0.2</v>
      </c>
      <c r="H63" s="122">
        <v>0.21659999999999999</v>
      </c>
      <c r="I63" s="122">
        <f t="shared" si="3"/>
        <v>0.96660000000000001</v>
      </c>
      <c r="J63" s="114" t="str" cm="1">
        <f t="array" ref="J63">_xlfn.IFS((AND(I63&gt;56%,I63&lt;67.4%)),"CERCA AL CUMPLIMIENTO",(I63&lt;56%),"NO CUMPLE",(I63&gt;67.4000001%),"CUMPLE")</f>
        <v>CUMPLE</v>
      </c>
    </row>
    <row r="64" spans="1:175" s="36" customFormat="1" ht="70.150000000000006" customHeight="1" thickBot="1">
      <c r="A64" s="110">
        <v>47</v>
      </c>
      <c r="B64" s="127" t="s">
        <v>377</v>
      </c>
      <c r="C64" s="112" t="s">
        <v>418</v>
      </c>
      <c r="D64" s="112" t="s">
        <v>421</v>
      </c>
      <c r="E64" s="113">
        <v>0.25</v>
      </c>
      <c r="F64" s="113">
        <v>0.25</v>
      </c>
      <c r="G64" s="113">
        <v>0.25</v>
      </c>
      <c r="H64" s="113">
        <v>0.25</v>
      </c>
      <c r="I64" s="113">
        <f>H64+G64+F64+E64</f>
        <v>1</v>
      </c>
      <c r="J64" s="114" t="str" cm="1">
        <f t="array" ref="J64">_xlfn.IFS((AND(I64&gt;56%,I64&lt;67.4%)),"CERCA AL CUMPLIMIENTO",(I64&lt;56%),"NO CUMPLE",(I64&gt;67.4000001%),"CUMPLE")</f>
        <v>CUMPLE</v>
      </c>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row>
    <row r="65" spans="1:175" s="36" customFormat="1" ht="73.150000000000006" customHeight="1" thickBot="1">
      <c r="A65" s="110">
        <v>48</v>
      </c>
      <c r="B65" s="111" t="s">
        <v>425</v>
      </c>
      <c r="C65" s="112" t="s">
        <v>427</v>
      </c>
      <c r="D65" s="112" t="s">
        <v>430</v>
      </c>
      <c r="E65" s="113">
        <v>0.25</v>
      </c>
      <c r="F65" s="113">
        <v>0.25</v>
      </c>
      <c r="G65" s="113">
        <v>0</v>
      </c>
      <c r="H65" s="113">
        <v>0.5</v>
      </c>
      <c r="I65" s="113">
        <f>H65+G65+F65+E65</f>
        <v>1</v>
      </c>
      <c r="J65" s="114" t="str" cm="1">
        <f t="array" ref="J65">_xlfn.IFS((AND(I65&gt;56%,I65&lt;67.4%)),"CERCA AL CUMPLIMIENTO",(I65&lt;56%),"NO CUMPLE",(I65&gt;67.4000001%),"CUMPLE")</f>
        <v>CUMPLE</v>
      </c>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row>
    <row r="66" spans="1:175" s="36" customFormat="1" ht="82.15" customHeight="1" thickBot="1">
      <c r="A66" s="110">
        <v>49</v>
      </c>
      <c r="B66" s="111" t="s">
        <v>425</v>
      </c>
      <c r="C66" s="112" t="s">
        <v>435</v>
      </c>
      <c r="D66" s="112" t="s">
        <v>438</v>
      </c>
      <c r="E66" s="113">
        <v>0.25</v>
      </c>
      <c r="F66" s="113">
        <v>0.21</v>
      </c>
      <c r="G66" s="113">
        <v>0.25</v>
      </c>
      <c r="H66" s="113">
        <v>0.25</v>
      </c>
      <c r="I66" s="113">
        <f>+E66+F66+G66+H66</f>
        <v>0.96</v>
      </c>
      <c r="J66" s="114" t="str" cm="1">
        <f t="array" ref="J66">_xlfn.IFS((AND(I66&gt;56%,I66&lt;67.4%)),"CERCA AL CUMPLIMIENTO",(I66&lt;56%),"NO CUMPLE",(I66&gt;67.4000001%),"CUMPLE")</f>
        <v>CUMPLE</v>
      </c>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row>
    <row r="67" spans="1:175" s="36" customFormat="1" ht="83.45" customHeight="1" thickBot="1">
      <c r="A67" s="110">
        <v>50</v>
      </c>
      <c r="B67" s="111" t="s">
        <v>425</v>
      </c>
      <c r="C67" s="112" t="s">
        <v>442</v>
      </c>
      <c r="D67" s="112" t="s">
        <v>445</v>
      </c>
      <c r="E67" s="113">
        <v>0.25</v>
      </c>
      <c r="F67" s="113">
        <v>0.44</v>
      </c>
      <c r="G67" s="113">
        <v>8.6900000000000005E-2</v>
      </c>
      <c r="H67" s="113">
        <v>0.22</v>
      </c>
      <c r="I67" s="113">
        <f>+E67+F67+G67+H67</f>
        <v>0.9968999999999999</v>
      </c>
      <c r="J67" s="114" t="str" cm="1">
        <f t="array" ref="J67">_xlfn.IFS((AND(I67&gt;56%,I67&lt;67.4%)),"CERCA AL CUMPLIMIENTO",(I67&lt;56%),"NO CUMPLE",(I67&gt;67.4000001%),"CUMPLE")</f>
        <v>CUMPLE</v>
      </c>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row>
    <row r="68" spans="1:175" ht="65.45" customHeight="1" thickBot="1">
      <c r="A68" s="110">
        <v>51</v>
      </c>
      <c r="B68" s="111" t="s">
        <v>451</v>
      </c>
      <c r="C68" s="112" t="s">
        <v>453</v>
      </c>
      <c r="D68" s="112" t="s">
        <v>456</v>
      </c>
      <c r="E68" s="113">
        <v>0.25</v>
      </c>
      <c r="F68" s="113">
        <v>0.25</v>
      </c>
      <c r="G68" s="113">
        <v>0.25</v>
      </c>
      <c r="H68" s="113">
        <v>0.25</v>
      </c>
      <c r="I68" s="113">
        <f t="shared" ref="I68:I69" si="4">+E68+F68+G68+H68</f>
        <v>1</v>
      </c>
      <c r="J68" s="114" t="str" cm="1">
        <f t="array" ref="J68">_xlfn.IFS((AND(I68&gt;56%,I68&lt;67.4%)),"CERCA AL CUMPLIMIENTO",(I68&lt;56%),"NO CUMPLE",(I68&gt;67.4000001%),"CUMPLE")</f>
        <v>CUMPLE</v>
      </c>
    </row>
    <row r="69" spans="1:175" ht="84" customHeight="1" thickBot="1">
      <c r="A69" s="110">
        <v>52</v>
      </c>
      <c r="B69" s="111" t="s">
        <v>451</v>
      </c>
      <c r="C69" s="112" t="s">
        <v>462</v>
      </c>
      <c r="D69" s="112" t="s">
        <v>456</v>
      </c>
      <c r="E69" s="113">
        <v>0.25</v>
      </c>
      <c r="F69" s="113">
        <v>0.25</v>
      </c>
      <c r="G69" s="113">
        <v>0.25</v>
      </c>
      <c r="H69" s="113">
        <v>0.25</v>
      </c>
      <c r="I69" s="113">
        <f t="shared" si="4"/>
        <v>1</v>
      </c>
      <c r="J69" s="114" t="str" cm="1">
        <f t="array" ref="J69">_xlfn.IFS((AND(I69&gt;56%,I69&lt;67.4%)),"CERCA AL CUMPLIMIENTO",(I69&lt;56%),"NO CUMPLE",(I69&gt;67.4000001%),"CUMPLE")</f>
        <v>CUMPLE</v>
      </c>
    </row>
    <row r="70" spans="1:175" ht="74.45" customHeight="1" thickBot="1">
      <c r="A70" s="110">
        <v>53</v>
      </c>
      <c r="B70" s="111" t="s">
        <v>451</v>
      </c>
      <c r="C70" s="112" t="s">
        <v>468</v>
      </c>
      <c r="D70" s="112" t="s">
        <v>471</v>
      </c>
      <c r="E70" s="113">
        <v>0.25</v>
      </c>
      <c r="F70" s="113">
        <v>0.25</v>
      </c>
      <c r="G70" s="113">
        <v>0.25</v>
      </c>
      <c r="H70" s="113">
        <v>0.25</v>
      </c>
      <c r="I70" s="113">
        <f>+E70+F70+G70+H70</f>
        <v>1</v>
      </c>
      <c r="J70" s="114" t="str" cm="1">
        <f t="array" ref="J70">_xlfn.IFS((AND(I70&gt;56%,I70&lt;67.4%)),"CERCA AL CUMPLIMIENTO",(I70&lt;56%),"NO CUMPLE",(I70&gt;67.4000001%),"CUMPLE")</f>
        <v>CUMPLE</v>
      </c>
    </row>
    <row r="71" spans="1:175" ht="81.599999999999994" customHeight="1" thickBot="1">
      <c r="A71" s="110">
        <v>54</v>
      </c>
      <c r="B71" s="111" t="s">
        <v>451</v>
      </c>
      <c r="C71" s="112" t="s">
        <v>475</v>
      </c>
      <c r="D71" s="112" t="s">
        <v>478</v>
      </c>
      <c r="E71" s="113">
        <v>0.25</v>
      </c>
      <c r="F71" s="113">
        <v>0.25</v>
      </c>
      <c r="G71" s="113">
        <v>0.25</v>
      </c>
      <c r="H71" s="113">
        <v>0.25</v>
      </c>
      <c r="I71" s="113">
        <f t="shared" ref="I71:I74" si="5">+E71+F71+G71+H71</f>
        <v>1</v>
      </c>
      <c r="J71" s="114" t="str" cm="1">
        <f t="array" ref="J71">_xlfn.IFS((AND(I71&gt;56%,I71&lt;67.4%)),"CERCA AL CUMPLIMIENTO",(I71&lt;56%),"NO CUMPLE",(I71&gt;67.4000001%),"CUMPLE")</f>
        <v>CUMPLE</v>
      </c>
    </row>
    <row r="72" spans="1:175" ht="75" customHeight="1" thickBot="1">
      <c r="A72" s="110">
        <v>55</v>
      </c>
      <c r="B72" s="111" t="s">
        <v>451</v>
      </c>
      <c r="C72" s="112" t="s">
        <v>482</v>
      </c>
      <c r="D72" s="112" t="s">
        <v>485</v>
      </c>
      <c r="E72" s="113">
        <v>0.25</v>
      </c>
      <c r="F72" s="113">
        <v>0.25</v>
      </c>
      <c r="G72" s="113">
        <v>0.25</v>
      </c>
      <c r="H72" s="113">
        <v>0.25</v>
      </c>
      <c r="I72" s="113">
        <f t="shared" si="5"/>
        <v>1</v>
      </c>
      <c r="J72" s="114" t="str" cm="1">
        <f t="array" ref="J72">_xlfn.IFS((AND(I72&gt;56%,I72&lt;67.4%)),"CERCA AL CUMPLIMIENTO",(I72&lt;56%),"NO CUMPLE",(I72&gt;67.4000001%),"CUMPLE")</f>
        <v>CUMPLE</v>
      </c>
    </row>
    <row r="73" spans="1:175" ht="79.900000000000006" customHeight="1" thickBot="1">
      <c r="A73" s="110">
        <v>56</v>
      </c>
      <c r="B73" s="111" t="s">
        <v>451</v>
      </c>
      <c r="C73" s="112" t="s">
        <v>489</v>
      </c>
      <c r="D73" s="112" t="s">
        <v>492</v>
      </c>
      <c r="E73" s="113">
        <v>0.25</v>
      </c>
      <c r="F73" s="113">
        <v>0.25</v>
      </c>
      <c r="G73" s="113">
        <v>0.25</v>
      </c>
      <c r="H73" s="113">
        <v>0.25</v>
      </c>
      <c r="I73" s="113">
        <f t="shared" si="5"/>
        <v>1</v>
      </c>
      <c r="J73" s="114" t="str" cm="1">
        <f t="array" ref="J73">_xlfn.IFS((AND(I73&gt;56%,I73&lt;67.4%)),"CERCA AL CUMPLIMIENTO",(I73&lt;56%),"NO CUMPLE",(I73&gt;67.4000001%),"CUMPLE")</f>
        <v>CUMPLE</v>
      </c>
    </row>
    <row r="74" spans="1:175" ht="108.6" customHeight="1" thickBot="1">
      <c r="A74" s="110">
        <v>57</v>
      </c>
      <c r="B74" s="111" t="s">
        <v>451</v>
      </c>
      <c r="C74" s="112" t="s">
        <v>496</v>
      </c>
      <c r="D74" s="112" t="s">
        <v>499</v>
      </c>
      <c r="E74" s="113">
        <v>0.25</v>
      </c>
      <c r="F74" s="113">
        <v>0.25</v>
      </c>
      <c r="G74" s="113">
        <v>0.25</v>
      </c>
      <c r="H74" s="113">
        <v>0.25</v>
      </c>
      <c r="I74" s="113">
        <f t="shared" si="5"/>
        <v>1</v>
      </c>
      <c r="J74" s="114" t="str" cm="1">
        <f t="array" ref="J74">_xlfn.IFS((AND(I74&gt;56%,I74&lt;67.4%)),"CERCA AL CUMPLIMIENTO",(I74&lt;56%),"NO CUMPLE",(I74&gt;67.4000001%),"CUMPLE")</f>
        <v>CUMPLE</v>
      </c>
    </row>
    <row r="75" spans="1:175" ht="235.15" customHeight="1" thickBot="1">
      <c r="A75" s="110">
        <v>58</v>
      </c>
      <c r="B75" s="111" t="s">
        <v>533</v>
      </c>
      <c r="C75" s="112" t="s">
        <v>507</v>
      </c>
      <c r="D75" s="112" t="s">
        <v>509</v>
      </c>
      <c r="E75" s="113">
        <v>0.1</v>
      </c>
      <c r="F75" s="113">
        <v>0</v>
      </c>
      <c r="G75" s="113">
        <v>0.9</v>
      </c>
      <c r="H75" s="113">
        <v>0</v>
      </c>
      <c r="I75" s="113">
        <f>+E75+G75</f>
        <v>1</v>
      </c>
      <c r="J75" s="114" t="str" cm="1">
        <f t="array" ref="J75">_xlfn.IFS((AND(I75&gt;56%,I75&lt;67.4%)),"CERCA AL CUMPLIMIENTO",(I75&lt;56%),"NO CUMPLE",(I75&gt;67.4000001%),"CUMPLE")</f>
        <v>CUMPLE</v>
      </c>
    </row>
    <row r="77" spans="1:175" ht="15.75" thickBot="1"/>
    <row r="78" spans="1:175">
      <c r="C78" s="496" t="s">
        <v>589</v>
      </c>
      <c r="D78" s="508"/>
    </row>
    <row r="79" spans="1:175">
      <c r="C79" s="93" t="s">
        <v>590</v>
      </c>
      <c r="D79" s="94" t="s">
        <v>591</v>
      </c>
    </row>
    <row r="80" spans="1:175">
      <c r="C80" s="95" t="s">
        <v>528</v>
      </c>
      <c r="D80" s="96" t="s">
        <v>592</v>
      </c>
    </row>
    <row r="81" spans="3:4" ht="15.75" thickBot="1">
      <c r="C81" s="97" t="s">
        <v>522</v>
      </c>
      <c r="D81" s="98" t="s">
        <v>593</v>
      </c>
    </row>
    <row r="82" spans="3:4" ht="16.5">
      <c r="C82" s="99"/>
      <c r="D82" s="99"/>
    </row>
    <row r="83" spans="3:4" ht="17.25" thickBot="1">
      <c r="C83" s="99"/>
      <c r="D83" s="99"/>
    </row>
    <row r="84" spans="3:4">
      <c r="C84" s="496" t="s">
        <v>594</v>
      </c>
      <c r="D84" s="508"/>
    </row>
    <row r="85" spans="3:4">
      <c r="C85" s="93" t="s">
        <v>590</v>
      </c>
      <c r="D85" s="94">
        <f>COUNTIF(J2:J75,"CUMPLE")</f>
        <v>53</v>
      </c>
    </row>
    <row r="86" spans="3:4">
      <c r="C86" s="95" t="s">
        <v>528</v>
      </c>
      <c r="D86" s="96">
        <f>COUNTIF(J2:J75,"CERCA AL CUMPLIMIENTO")</f>
        <v>3</v>
      </c>
    </row>
    <row r="87" spans="3:4">
      <c r="C87" s="100" t="s">
        <v>522</v>
      </c>
      <c r="D87" s="101">
        <f>COUNTIF(J2:J75,"NO CUMPLE")</f>
        <v>2</v>
      </c>
    </row>
    <row r="88" spans="3:4" ht="15.75" thickBot="1">
      <c r="C88" s="92"/>
      <c r="D88" s="102"/>
    </row>
    <row r="89" spans="3:4" ht="17.25" thickBot="1">
      <c r="C89" s="99"/>
      <c r="D89" s="99"/>
    </row>
    <row r="90" spans="3:4" ht="28.5">
      <c r="C90" s="103" t="s">
        <v>8</v>
      </c>
      <c r="D90" s="104" t="s">
        <v>120</v>
      </c>
    </row>
    <row r="91" spans="3:4" ht="16.5">
      <c r="C91" s="105" t="s">
        <v>595</v>
      </c>
      <c r="D91" s="106">
        <f>+D85</f>
        <v>53</v>
      </c>
    </row>
    <row r="92" spans="3:4" ht="16.5">
      <c r="C92" s="105" t="s">
        <v>596</v>
      </c>
      <c r="D92" s="106">
        <v>58</v>
      </c>
    </row>
    <row r="93" spans="3:4" ht="29.25" thickBot="1">
      <c r="C93" s="107" t="s">
        <v>611</v>
      </c>
      <c r="D93" s="138">
        <f>+D91/D92</f>
        <v>0.91379310344827591</v>
      </c>
    </row>
  </sheetData>
  <mergeCells count="28">
    <mergeCell ref="E14:E17"/>
    <mergeCell ref="C78:D78"/>
    <mergeCell ref="C84:D84"/>
    <mergeCell ref="H2:H9"/>
    <mergeCell ref="H10:H13"/>
    <mergeCell ref="H14:H17"/>
    <mergeCell ref="G14:G17"/>
    <mergeCell ref="G2:G9"/>
    <mergeCell ref="D2:D9"/>
    <mergeCell ref="E2:E9"/>
    <mergeCell ref="F2:F9"/>
    <mergeCell ref="F14:F17"/>
    <mergeCell ref="I14:I17"/>
    <mergeCell ref="A20:A21"/>
    <mergeCell ref="B20:B21"/>
    <mergeCell ref="C20:C21"/>
    <mergeCell ref="J20:J21"/>
    <mergeCell ref="A2:A17"/>
    <mergeCell ref="B2:B17"/>
    <mergeCell ref="C2:C17"/>
    <mergeCell ref="I2:I9"/>
    <mergeCell ref="J2:J17"/>
    <mergeCell ref="D10:D13"/>
    <mergeCell ref="E10:E13"/>
    <mergeCell ref="F10:F13"/>
    <mergeCell ref="G10:G13"/>
    <mergeCell ref="I10:I13"/>
    <mergeCell ref="D14:D17"/>
  </mergeCells>
  <conditionalFormatting sqref="J2:J75">
    <cfRule type="containsText" dxfId="2" priority="1" operator="containsText" text="CERCA AL CUMPLIMIENTO">
      <formula>NOT(ISERROR(SEARCH("CERCA AL CUMPLIMIENTO",J2)))</formula>
    </cfRule>
    <cfRule type="containsText" dxfId="1" priority="2" operator="containsText" text="NO CUMPLE">
      <formula>NOT(ISERROR(SEARCH("NO CUMPLE",J2)))</formula>
    </cfRule>
    <cfRule type="containsText" dxfId="0" priority="3" operator="containsText" text="CUMPLE">
      <formula>NOT(ISERROR(SEARCH("CUMPLE",J2)))</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SEGUIMIENTO PDI 4 TRIM</vt:lpstr>
      <vt:lpstr>RESUMEN SEGUIMIENTO 4 TRI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dc:creator>
  <cp:lastModifiedBy>Planeacion</cp:lastModifiedBy>
  <dcterms:created xsi:type="dcterms:W3CDTF">2026-01-06T21:06:17Z</dcterms:created>
  <dcterms:modified xsi:type="dcterms:W3CDTF">2026-03-11T14:40:46Z</dcterms:modified>
</cp:coreProperties>
</file>